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80" yWindow="60" windowWidth="16500" windowHeight="14000" tabRatio="500" activeTab="1"/>
  </bookViews>
  <sheets>
    <sheet name="Chart1" sheetId="1" r:id="rId1"/>
    <sheet name="Data-Main" sheetId="2" r:id="rId2"/>
    <sheet name="Data-Support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<sst xmlns="http://schemas.openxmlformats.org/spreadsheetml/2006/main" count="99" uniqueCount="81">
  <si>
    <t>Nation</t>
  </si>
  <si>
    <t>1900-2002</t>
  </si>
  <si>
    <t>US</t>
  </si>
  <si>
    <t>Russia</t>
  </si>
  <si>
    <t>China</t>
  </si>
  <si>
    <t>Germany</t>
  </si>
  <si>
    <t>UK</t>
  </si>
  <si>
    <t>Japan</t>
  </si>
  <si>
    <t>France</t>
  </si>
  <si>
    <t>India</t>
  </si>
  <si>
    <t>Ukraine</t>
  </si>
  <si>
    <t>Canada</t>
  </si>
  <si>
    <t>Poland</t>
  </si>
  <si>
    <t>timeforchange.org/cumulative-co2-emissions-by-country</t>
  </si>
  <si>
    <t>Italy</t>
  </si>
  <si>
    <t>S Africa</t>
  </si>
  <si>
    <t>Australia</t>
  </si>
  <si>
    <t>Kazakhstan</t>
  </si>
  <si>
    <t>Spain</t>
  </si>
  <si>
    <t>Czech Rep.</t>
  </si>
  <si>
    <t>Belgium</t>
  </si>
  <si>
    <t>Netherlands</t>
  </si>
  <si>
    <t>Romania</t>
  </si>
  <si>
    <t>Uzbekistan</t>
  </si>
  <si>
    <t>Sweden</t>
  </si>
  <si>
    <t>Belarus</t>
  </si>
  <si>
    <t>Austria</t>
  </si>
  <si>
    <t>Hungary</t>
  </si>
  <si>
    <t>Denmark</t>
  </si>
  <si>
    <t>Slovakia</t>
  </si>
  <si>
    <t>Bulgaria</t>
  </si>
  <si>
    <t>Greece</t>
  </si>
  <si>
    <t>Finland</t>
  </si>
  <si>
    <t>Switzerland</t>
  </si>
  <si>
    <t>Serbia</t>
  </si>
  <si>
    <t>Azerbaijan</t>
  </si>
  <si>
    <t>Turkmenistan</t>
  </si>
  <si>
    <t>Norway</t>
  </si>
  <si>
    <t>Portugal</t>
  </si>
  <si>
    <t>Ireland</t>
  </si>
  <si>
    <t>Israel</t>
  </si>
  <si>
    <t>New Zealand</t>
  </si>
  <si>
    <t>Estonia</t>
  </si>
  <si>
    <t>Lithuania</t>
  </si>
  <si>
    <t>Croatia</t>
  </si>
  <si>
    <t>Moldova</t>
  </si>
  <si>
    <t>Bosnia</t>
  </si>
  <si>
    <t>Luxemburg</t>
  </si>
  <si>
    <t>Slovenia</t>
  </si>
  <si>
    <t>Georgia</t>
  </si>
  <si>
    <t>Million Tons CO2</t>
  </si>
  <si>
    <t>WRI</t>
  </si>
  <si>
    <t>Total</t>
  </si>
  <si>
    <t>Latvia</t>
  </si>
  <si>
    <t>Tajikstan</t>
  </si>
  <si>
    <t>Kyrgyzstan</t>
  </si>
  <si>
    <t>Macedonia</t>
  </si>
  <si>
    <t>Armenia</t>
  </si>
  <si>
    <t>Albania</t>
  </si>
  <si>
    <t>Iceland</t>
  </si>
  <si>
    <t>Malta</t>
  </si>
  <si>
    <t>Mexico</t>
  </si>
  <si>
    <t>MT C</t>
  </si>
  <si>
    <t>MT CO2</t>
  </si>
  <si>
    <t>Korea, S</t>
  </si>
  <si>
    <t>S &amp; SE Asia</t>
  </si>
  <si>
    <t>1950-79</t>
  </si>
  <si>
    <t>Latin America</t>
  </si>
  <si>
    <t>Mid East</t>
  </si>
  <si>
    <t>Africa</t>
  </si>
  <si>
    <t>1980-2005</t>
  </si>
  <si>
    <t>S/SE Asia-India</t>
  </si>
  <si>
    <t>2003-2005</t>
  </si>
  <si>
    <t>Europe</t>
  </si>
  <si>
    <t>Central Asia</t>
  </si>
  <si>
    <t>Oceania</t>
  </si>
  <si>
    <t>misc Asia</t>
  </si>
  <si>
    <t>Mid East &amp; C Asia</t>
  </si>
  <si>
    <t>%</t>
  </si>
  <si>
    <t>United States</t>
  </si>
  <si>
    <t>Mid-East &amp; C Asia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</si>
</sst>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</numFmts>
  <fonts count="8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61"/>
      <name val="Helv"/>
      <family val="0"/>
    </font>
    <font>
      <b/>
      <sz val="12"/>
      <name val="Arial"/>
      <family val="2"/>
    </font>
    <font>
      <b/>
      <sz val="12"/>
      <color indexed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13075"/>
          <c:w val="0.81875"/>
          <c:h val="0.7405"/>
        </c:manualLayout>
      </c:layout>
      <c:ofPieChart>
        <c:ofPieType val="bar"/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5B2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00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66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0000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F9EEA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2EE81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F226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FF00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FF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FCF30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1FB71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B208C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C0C0C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United States
28.2%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Russia
8.0%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Mid-East
&amp; C Asia
5.6%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Japan  </a:t>
                    </a:r>
                    <a:r>
                      <a:rPr lang="en-US" cap="none" sz="1200" b="1" i="0" u="none" baseline="0">
                        <a:solidFill>
                          <a:srgbClr val="FFFFFF"/>
                        </a:solidFill>
                      </a:rPr>
                      <a:t>.</a:t>
                    </a:r>
                    <a:r>
                      <a:rPr lang="en-US" cap="none" sz="1200" b="1" i="0" u="none" baseline="0"/>
                      <a:t>
4.3%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Latin America
3.9%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Africa
2.5%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'Data-Main'!$H$4:$H$15</c:f>
              <c:strCache>
                <c:ptCount val="12"/>
                <c:pt idx="0">
                  <c:v>United States</c:v>
                </c:pt>
                <c:pt idx="1">
                  <c:v>Europe</c:v>
                </c:pt>
                <c:pt idx="2">
                  <c:v>China</c:v>
                </c:pt>
                <c:pt idx="3">
                  <c:v>Russia</c:v>
                </c:pt>
                <c:pt idx="4">
                  <c:v>Mid-East &amp; C Asia</c:v>
                </c:pt>
                <c:pt idx="5">
                  <c:v>misc Asia</c:v>
                </c:pt>
                <c:pt idx="6">
                  <c:v>Japan</c:v>
                </c:pt>
                <c:pt idx="7">
                  <c:v>Latin America</c:v>
                </c:pt>
                <c:pt idx="8">
                  <c:v>India</c:v>
                </c:pt>
                <c:pt idx="9">
                  <c:v>Africa</c:v>
                </c:pt>
                <c:pt idx="10">
                  <c:v>Canada</c:v>
                </c:pt>
                <c:pt idx="11">
                  <c:v>Oceania</c:v>
                </c:pt>
              </c:strCache>
            </c:strRef>
          </c:cat>
          <c:val>
            <c:numRef>
              <c:f>'Data-Main'!$I$4:$I$15</c:f>
              <c:numCache>
                <c:ptCount val="12"/>
                <c:pt idx="0">
                  <c:v>0.2822825340778287</c:v>
                </c:pt>
                <c:pt idx="1">
                  <c:v>0.2756174955486853</c:v>
                </c:pt>
                <c:pt idx="2">
                  <c:v>0.0945525032402042</c:v>
                </c:pt>
                <c:pt idx="3">
                  <c:v>0.08036224743316606</c:v>
                </c:pt>
                <c:pt idx="4">
                  <c:v>0.055685611801312554</c:v>
                </c:pt>
                <c:pt idx="5">
                  <c:v>0.044494143498800584</c:v>
                </c:pt>
                <c:pt idx="6">
                  <c:v>0.04261919929697161</c:v>
                </c:pt>
                <c:pt idx="7">
                  <c:v>0.039114331005602326</c:v>
                </c:pt>
                <c:pt idx="8">
                  <c:v>0.02539018934982892</c:v>
                </c:pt>
                <c:pt idx="9">
                  <c:v>0.02524421673735625</c:v>
                </c:pt>
                <c:pt idx="10">
                  <c:v>0.02186877179322254</c:v>
                </c:pt>
                <c:pt idx="11">
                  <c:v>0.012768756217020812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ene%20iBook%20HD%20Numbers\Spreadsheets\Climate%20Data\CO2%20by%20Nation%201980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2 2005"/>
      <sheetName val="Data"/>
    </sheetNames>
    <sheetDataSet>
      <sheetData sheetId="1">
        <row r="7">
          <cell r="AA7">
            <v>5812.813261585439</v>
          </cell>
          <cell r="AB7">
            <v>5935.467045695733</v>
          </cell>
          <cell r="AC7">
            <v>5956.978730612544</v>
          </cell>
        </row>
        <row r="8">
          <cell r="AA8">
            <v>4054.543436752991</v>
          </cell>
          <cell r="AB8">
            <v>4833.080831691409</v>
          </cell>
          <cell r="AC8">
            <v>5400.095734869421</v>
          </cell>
        </row>
        <row r="9">
          <cell r="AA9">
            <v>4919.384786135489</v>
          </cell>
          <cell r="AB9">
            <v>4948.838526223623</v>
          </cell>
          <cell r="AC9">
            <v>4950.470719403953</v>
          </cell>
        </row>
        <row r="10">
          <cell r="D10">
            <v>582.6683675508285</v>
          </cell>
          <cell r="E10">
            <v>563.8008430303332</v>
          </cell>
          <cell r="F10">
            <v>596.4562460834865</v>
          </cell>
          <cell r="G10">
            <v>639.3416270094788</v>
          </cell>
          <cell r="H10">
            <v>673.5425959926257</v>
          </cell>
          <cell r="I10">
            <v>714.345436936782</v>
          </cell>
          <cell r="J10">
            <v>754.5285051094031</v>
          </cell>
          <cell r="K10">
            <v>791.0600365482148</v>
          </cell>
          <cell r="L10">
            <v>824.8299408702557</v>
          </cell>
          <cell r="M10">
            <v>872.8617772578824</v>
          </cell>
          <cell r="N10">
            <v>900.6963417600218</v>
          </cell>
          <cell r="O10">
            <v>959.5363239299346</v>
          </cell>
          <cell r="P10">
            <v>1452.3045607542092</v>
          </cell>
          <cell r="Q10">
            <v>1457.9384211908925</v>
          </cell>
          <cell r="R10">
            <v>1422.0189707301124</v>
          </cell>
          <cell r="S10">
            <v>1425.6863917616633</v>
          </cell>
          <cell r="T10">
            <v>1476.3020169369915</v>
          </cell>
          <cell r="U10">
            <v>1518.8402560320249</v>
          </cell>
          <cell r="V10">
            <v>1559.0780615052017</v>
          </cell>
          <cell r="W10">
            <v>1624.0777305608758</v>
          </cell>
          <cell r="X10">
            <v>1678.4520949868424</v>
          </cell>
          <cell r="Y10">
            <v>1703.043291404811</v>
          </cell>
          <cell r="Z10">
            <v>1779.5548197945152</v>
          </cell>
          <cell r="AA10">
            <v>1872.873071287765</v>
          </cell>
          <cell r="AB10">
            <v>1993.924417843325</v>
          </cell>
          <cell r="AC10">
            <v>2179.3880373440684</v>
          </cell>
        </row>
        <row r="11">
          <cell r="D11">
            <v>579.27470672065</v>
          </cell>
          <cell r="E11">
            <v>591.1341153938608</v>
          </cell>
          <cell r="F11">
            <v>607.5466673877365</v>
          </cell>
          <cell r="G11">
            <v>637.7037723172266</v>
          </cell>
          <cell r="H11">
            <v>674.4744574870576</v>
          </cell>
          <cell r="I11">
            <v>701.5855685831374</v>
          </cell>
          <cell r="J11">
            <v>727.7937328054848</v>
          </cell>
          <cell r="K11">
            <v>762.6288793353451</v>
          </cell>
          <cell r="L11">
            <v>815.4884204948809</v>
          </cell>
          <cell r="M11">
            <v>873.3223964021402</v>
          </cell>
          <cell r="N11">
            <v>939.8407379588903</v>
          </cell>
          <cell r="O11">
            <v>992.0066921810684</v>
          </cell>
          <cell r="P11">
            <v>1043.3566846009016</v>
          </cell>
          <cell r="Q11">
            <v>1157.0953626358944</v>
          </cell>
          <cell r="R11">
            <v>1220.7641268092098</v>
          </cell>
          <cell r="S11">
            <v>1311.5774880211602</v>
          </cell>
          <cell r="T11">
            <v>1421.2923646111733</v>
          </cell>
          <cell r="U11">
            <v>1482.2245740951148</v>
          </cell>
          <cell r="V11">
            <v>1414.844390323424</v>
          </cell>
          <cell r="W11">
            <v>1529.959022546516</v>
          </cell>
          <cell r="X11">
            <v>1589.739164484625</v>
          </cell>
          <cell r="Y11">
            <v>1651.6578944029714</v>
          </cell>
          <cell r="Z11">
            <v>1747.6813880223415</v>
          </cell>
          <cell r="AA11">
            <v>1822.19106059873</v>
          </cell>
          <cell r="AB11">
            <v>1926.1169189113323</v>
          </cell>
          <cell r="AC11">
            <v>1985.0272926841703</v>
          </cell>
        </row>
        <row r="12">
          <cell r="AA12">
            <v>1627.4085564942627</v>
          </cell>
          <cell r="AB12">
            <v>1668.6876051302195</v>
          </cell>
          <cell r="AC12">
            <v>1695.9968908250135</v>
          </cell>
        </row>
        <row r="13">
          <cell r="D13">
            <v>852.3425620975081</v>
          </cell>
          <cell r="E13">
            <v>866.3599326060962</v>
          </cell>
          <cell r="F13">
            <v>869.9912000195136</v>
          </cell>
          <cell r="G13">
            <v>835.6707315308579</v>
          </cell>
          <cell r="H13">
            <v>876.8790687076811</v>
          </cell>
          <cell r="I13">
            <v>882.9137762858722</v>
          </cell>
          <cell r="J13">
            <v>919.478015861709</v>
          </cell>
          <cell r="K13">
            <v>948.1542702806883</v>
          </cell>
          <cell r="L13">
            <v>958.3234358515723</v>
          </cell>
          <cell r="M13">
            <v>991.6592049754789</v>
          </cell>
          <cell r="N13">
            <v>991.5557004668583</v>
          </cell>
          <cell r="O13">
            <v>1023.5741009453682</v>
          </cell>
          <cell r="P13">
            <v>1043.1658453070258</v>
          </cell>
          <cell r="Q13">
            <v>1090.7822549379086</v>
          </cell>
          <cell r="R13">
            <v>1137.7802814859226</v>
          </cell>
          <cell r="S13">
            <v>1168.427817479368</v>
          </cell>
          <cell r="T13">
            <v>1225.8387604808065</v>
          </cell>
          <cell r="U13">
            <v>1288.0676122306695</v>
          </cell>
          <cell r="V13">
            <v>1335.190719383228</v>
          </cell>
          <cell r="W13">
            <v>1338.5270469443872</v>
          </cell>
          <cell r="X13">
            <v>1368.467180846891</v>
          </cell>
          <cell r="Y13">
            <v>1387.8492670841024</v>
          </cell>
          <cell r="Z13">
            <v>1380.8397408045919</v>
          </cell>
          <cell r="AA13">
            <v>1403.076087943427</v>
          </cell>
          <cell r="AB13">
            <v>1438.2699203228728</v>
          </cell>
          <cell r="AC13">
            <v>1494.167078914642</v>
          </cell>
        </row>
        <row r="14">
          <cell r="AA14">
            <v>1234.1536512091307</v>
          </cell>
          <cell r="AB14">
            <v>1241.9062505421916</v>
          </cell>
          <cell r="AC14">
            <v>1230.3643195665431</v>
          </cell>
        </row>
        <row r="15">
          <cell r="AA15">
            <v>1029.079731702726</v>
          </cell>
          <cell r="AB15">
            <v>1128.920616465114</v>
          </cell>
          <cell r="AC15">
            <v>1165.7177121957254</v>
          </cell>
        </row>
        <row r="16">
          <cell r="D16">
            <v>534.4657724305954</v>
          </cell>
          <cell r="E16">
            <v>533.8786226790836</v>
          </cell>
          <cell r="F16">
            <v>569.8730910247193</v>
          </cell>
          <cell r="G16">
            <v>594.7234848328062</v>
          </cell>
          <cell r="H16">
            <v>625.7248054847632</v>
          </cell>
          <cell r="I16">
            <v>641.1419974853605</v>
          </cell>
          <cell r="J16">
            <v>658.6928097968643</v>
          </cell>
          <cell r="K16">
            <v>674.7927616768807</v>
          </cell>
          <cell r="L16">
            <v>690.5512368539202</v>
          </cell>
          <cell r="M16">
            <v>695.8395047578532</v>
          </cell>
          <cell r="N16">
            <v>718.1273419389568</v>
          </cell>
          <cell r="O16">
            <v>740.9944747494537</v>
          </cell>
          <cell r="P16">
            <v>751.3303092840084</v>
          </cell>
          <cell r="Q16">
            <v>768.3724840523358</v>
          </cell>
          <cell r="R16">
            <v>804.554874853151</v>
          </cell>
          <cell r="S16">
            <v>817.8786555426564</v>
          </cell>
          <cell r="T16">
            <v>835.76993801014</v>
          </cell>
          <cell r="U16">
            <v>860.5210246951502</v>
          </cell>
          <cell r="V16">
            <v>850.0882725823225</v>
          </cell>
          <cell r="W16">
            <v>863.9587459697718</v>
          </cell>
          <cell r="X16">
            <v>881.218830176397</v>
          </cell>
          <cell r="Y16">
            <v>913.6574288238859</v>
          </cell>
          <cell r="Z16">
            <v>911.8779994035895</v>
          </cell>
          <cell r="AA16">
            <v>960.2571826833355</v>
          </cell>
          <cell r="AB16">
            <v>1010.4431346128991</v>
          </cell>
          <cell r="AC16">
            <v>1042.9119743988836</v>
          </cell>
        </row>
        <row r="17">
          <cell r="AA17">
            <v>613.4196124948063</v>
          </cell>
          <cell r="AB17">
            <v>626.287737113566</v>
          </cell>
          <cell r="AC17">
            <v>631.2613227278233</v>
          </cell>
        </row>
        <row r="18">
          <cell r="AA18">
            <v>430.56069211653806</v>
          </cell>
          <cell r="AB18">
            <v>433.82619850854775</v>
          </cell>
          <cell r="AC18">
            <v>460.2756371757916</v>
          </cell>
        </row>
        <row r="126">
          <cell r="AA126">
            <v>3.763646806013783</v>
          </cell>
          <cell r="AB126">
            <v>4.14159956953303</v>
          </cell>
          <cell r="AC126">
            <v>4.72080216562031</v>
          </cell>
        </row>
        <row r="127">
          <cell r="AA127">
            <v>159.1357982184208</v>
          </cell>
          <cell r="AB127">
            <v>168.73003936539115</v>
          </cell>
          <cell r="AC127">
            <v>198.00551963981616</v>
          </cell>
        </row>
        <row r="128">
          <cell r="AA128">
            <v>114.11482182949567</v>
          </cell>
          <cell r="AB128">
            <v>120.93257158372757</v>
          </cell>
          <cell r="AC128">
            <v>117.97418748332103</v>
          </cell>
        </row>
        <row r="129">
          <cell r="AA129">
            <v>43.76105983004506</v>
          </cell>
          <cell r="AB129">
            <v>46.719760999246866</v>
          </cell>
          <cell r="AC129">
            <v>49.6447612865655</v>
          </cell>
        </row>
        <row r="130">
          <cell r="AA130">
            <v>33.89194808424722</v>
          </cell>
          <cell r="AB130">
            <v>35.823968787372664</v>
          </cell>
          <cell r="AC130">
            <v>37.03264757474957</v>
          </cell>
        </row>
        <row r="131">
          <cell r="AA131">
            <v>8.95572850740524</v>
          </cell>
          <cell r="AB131">
            <v>9.1155620575756</v>
          </cell>
          <cell r="AC131">
            <v>9.613717863140636</v>
          </cell>
        </row>
        <row r="132">
          <cell r="AA132">
            <v>6.60678581834139</v>
          </cell>
          <cell r="AB132">
            <v>6.9987197048951595</v>
          </cell>
          <cell r="AC132">
            <v>7.203469320247089</v>
          </cell>
        </row>
        <row r="133">
          <cell r="AA133">
            <v>5.17481965407154</v>
          </cell>
          <cell r="AB133">
            <v>5.808013758052256</v>
          </cell>
          <cell r="AC133">
            <v>5.28206981117849</v>
          </cell>
        </row>
        <row r="215">
          <cell r="D215">
            <v>134.81960381728226</v>
          </cell>
          <cell r="E215">
            <v>139.84637156438077</v>
          </cell>
          <cell r="F215">
            <v>141.10305193471595</v>
          </cell>
          <cell r="G215">
            <v>149.4033858983182</v>
          </cell>
          <cell r="H215">
            <v>163.4173610666036</v>
          </cell>
          <cell r="I215">
            <v>172.13727248217901</v>
          </cell>
          <cell r="J215">
            <v>178.93155875260342</v>
          </cell>
          <cell r="K215">
            <v>184.33592459056536</v>
          </cell>
          <cell r="L215">
            <v>206.41583543403422</v>
          </cell>
          <cell r="M215">
            <v>218.2076154605688</v>
          </cell>
          <cell r="N215">
            <v>241.13590604899142</v>
          </cell>
          <cell r="O215">
            <v>268.60927060059873</v>
          </cell>
          <cell r="P215">
            <v>290.62884254139084</v>
          </cell>
          <cell r="Q215">
            <v>327.8345419109963</v>
          </cell>
          <cell r="R215">
            <v>345.5395100996894</v>
          </cell>
          <cell r="S215">
            <v>378.00279706118965</v>
          </cell>
          <cell r="T215">
            <v>398.87667594994264</v>
          </cell>
          <cell r="U215">
            <v>429.4961239141797</v>
          </cell>
          <cell r="V215">
            <v>370.168668257806</v>
          </cell>
          <cell r="W215">
            <v>427.19920886709366</v>
          </cell>
          <cell r="X215">
            <v>439.97659537919634</v>
          </cell>
          <cell r="Y215">
            <v>446.1341814588486</v>
          </cell>
          <cell r="Z215">
            <v>465.24096453953064</v>
          </cell>
          <cell r="AA215">
            <v>479.3959958741616</v>
          </cell>
          <cell r="AB215">
            <v>488.1434044395663</v>
          </cell>
          <cell r="AC215">
            <v>499.634834366932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>
      <pane ySplit="4" topLeftCell="BM5" activePane="bottomLeft" state="frozen"/>
      <selection pane="topLeft" activeCell="A1" sqref="A1"/>
      <selection pane="bottomLeft" activeCell="A9" sqref="A9:IV9"/>
    </sheetView>
  </sheetViews>
  <sheetFormatPr defaultColWidth="11.421875" defaultRowHeight="12"/>
  <cols>
    <col min="1" max="1" width="18.00390625" style="0" customWidth="1"/>
    <col min="2" max="2" width="8.00390625" style="2" customWidth="1"/>
    <col min="3" max="3" width="8.140625" style="2" customWidth="1"/>
    <col min="4" max="6" width="6.421875" style="2" customWidth="1"/>
    <col min="7" max="7" width="9.57421875" style="0" customWidth="1"/>
    <col min="8" max="8" width="16.57421875" style="0" customWidth="1"/>
    <col min="9" max="9" width="8.57421875" style="0" customWidth="1"/>
    <col min="10" max="10" width="6.8515625" style="0" customWidth="1"/>
  </cols>
  <sheetData>
    <row r="1" spans="1:2" ht="10.5">
      <c r="A1" t="s">
        <v>51</v>
      </c>
      <c r="B1" s="2" t="s">
        <v>13</v>
      </c>
    </row>
    <row r="2" spans="2:9" ht="10.5">
      <c r="B2" s="2" t="s">
        <v>50</v>
      </c>
      <c r="G2" s="2">
        <f>SUM(G4:G15)</f>
        <v>1198247.387649693</v>
      </c>
      <c r="I2" s="2"/>
    </row>
    <row r="3" spans="1:9" ht="21.75">
      <c r="A3" s="1" t="s">
        <v>0</v>
      </c>
      <c r="B3" s="3" t="s">
        <v>1</v>
      </c>
      <c r="C3" s="3" t="s">
        <v>72</v>
      </c>
      <c r="D3" s="5">
        <v>2006</v>
      </c>
      <c r="E3" s="5">
        <v>2007</v>
      </c>
      <c r="F3" s="5"/>
      <c r="G3" s="4" t="s">
        <v>52</v>
      </c>
      <c r="H3" s="1" t="s">
        <v>0</v>
      </c>
      <c r="I3" s="4" t="s">
        <v>78</v>
      </c>
    </row>
    <row r="4" spans="1:9" ht="10.5">
      <c r="A4" t="s">
        <v>2</v>
      </c>
      <c r="B4" s="2">
        <v>303034</v>
      </c>
      <c r="C4" s="2">
        <f>SUM('[1]Data'!$AA$7:$AC$7)</f>
        <v>17705.259037893717</v>
      </c>
      <c r="D4" s="2">
        <v>5902.75</v>
      </c>
      <c r="E4" s="2">
        <v>5769.3</v>
      </c>
      <c r="F4" s="2">
        <v>5833</v>
      </c>
      <c r="G4" s="2">
        <f>SUM(B4:F4)</f>
        <v>338244.3090378937</v>
      </c>
      <c r="H4" t="s">
        <v>79</v>
      </c>
      <c r="I4" s="7">
        <f aca="true" t="shared" si="0" ref="I4:I15">G4/G$2</f>
        <v>0.2822825340778287</v>
      </c>
    </row>
    <row r="5" spans="1:9" ht="10.5">
      <c r="A5" t="s">
        <v>73</v>
      </c>
      <c r="B5" s="2">
        <f>SUM(B29:B65)</f>
        <v>301045</v>
      </c>
      <c r="C5" s="2">
        <f>SUM('[1]Data'!$AA$9:$AC$9)</f>
        <v>14818.694031763065</v>
      </c>
      <c r="D5" s="2">
        <v>4979.7</v>
      </c>
      <c r="E5" s="2">
        <v>4554.55</v>
      </c>
      <c r="F5" s="2">
        <v>4860</v>
      </c>
      <c r="G5" s="2">
        <f>SUM(B5:F5)</f>
        <v>330257.94403176307</v>
      </c>
      <c r="H5" t="s">
        <v>73</v>
      </c>
      <c r="I5" s="7">
        <f t="shared" si="0"/>
        <v>0.2756174955486853</v>
      </c>
    </row>
    <row r="6" spans="1:9" ht="10.5">
      <c r="A6" t="s">
        <v>4</v>
      </c>
      <c r="B6" s="2">
        <v>80804</v>
      </c>
      <c r="C6" s="2">
        <f>SUM('[1]Data'!$AA$8:$AC$8)</f>
        <v>14287.720003313822</v>
      </c>
      <c r="D6" s="2">
        <v>5512.29</v>
      </c>
      <c r="E6" s="2">
        <v>6073.28</v>
      </c>
      <c r="F6" s="2">
        <v>6620</v>
      </c>
      <c r="G6" s="2">
        <f>SUM(B6:F6)</f>
        <v>113297.29000331381</v>
      </c>
      <c r="H6" t="s">
        <v>4</v>
      </c>
      <c r="I6" s="7">
        <f t="shared" si="0"/>
        <v>0.0945525032402042</v>
      </c>
    </row>
    <row r="7" spans="1:9" ht="10.5">
      <c r="A7" t="s">
        <v>3</v>
      </c>
      <c r="B7" s="2">
        <v>86281</v>
      </c>
      <c r="C7" s="2">
        <f>SUM('[1]Data'!$AA$12:$AC$12)</f>
        <v>4992.093052449496</v>
      </c>
      <c r="D7" s="2">
        <v>1704.36</v>
      </c>
      <c r="E7" s="2">
        <v>1587.4</v>
      </c>
      <c r="F7" s="2">
        <v>1729</v>
      </c>
      <c r="G7" s="2">
        <f>SUM(B7:F7)</f>
        <v>96293.85305244949</v>
      </c>
      <c r="H7" t="s">
        <v>3</v>
      </c>
      <c r="I7" s="7">
        <f t="shared" si="0"/>
        <v>0.08036224743316606</v>
      </c>
    </row>
    <row r="8" spans="1:9" ht="10.5">
      <c r="A8" t="s">
        <v>77</v>
      </c>
      <c r="D8" s="2">
        <v>1970.04</v>
      </c>
      <c r="E8" s="2">
        <v>2176.13</v>
      </c>
      <c r="F8" s="2">
        <v>2548</v>
      </c>
      <c r="G8" s="2">
        <f>'Data-Support'!E8+'Data-Main'!G20+D8+E8+F8</f>
        <v>66725.13887059769</v>
      </c>
      <c r="H8" t="s">
        <v>80</v>
      </c>
      <c r="I8" s="7">
        <f t="shared" si="0"/>
        <v>0.055685611801312554</v>
      </c>
    </row>
    <row r="9" spans="1:9" ht="10.5">
      <c r="A9" t="s">
        <v>76</v>
      </c>
      <c r="D9" s="2">
        <v>1970.04</v>
      </c>
      <c r="E9" s="2">
        <v>1909.29</v>
      </c>
      <c r="F9" s="2">
        <v>2205</v>
      </c>
      <c r="G9" s="2">
        <f>'Data-Support'!E4+'Data-Support'!E5+'Data-Support'!E6+D9+E9+F9</f>
        <v>53314.99121314837</v>
      </c>
      <c r="H9" t="s">
        <v>76</v>
      </c>
      <c r="I9" s="7">
        <f t="shared" si="0"/>
        <v>0.044494143498800584</v>
      </c>
    </row>
    <row r="10" spans="1:9" ht="10.5">
      <c r="A10" t="s">
        <v>7</v>
      </c>
      <c r="B10" s="2">
        <v>43662</v>
      </c>
      <c r="C10" s="2">
        <f>SUM('[1]Data'!$AA$14:$AC$14)</f>
        <v>3706.4242213178654</v>
      </c>
      <c r="D10" s="2">
        <v>1249.62</v>
      </c>
      <c r="E10" s="2">
        <v>1236.3</v>
      </c>
      <c r="F10" s="2">
        <v>1214</v>
      </c>
      <c r="G10" s="2">
        <f>SUM(B10:F10)</f>
        <v>51068.34422131787</v>
      </c>
      <c r="H10" t="s">
        <v>7</v>
      </c>
      <c r="I10" s="7">
        <f t="shared" si="0"/>
        <v>0.04261919929697161</v>
      </c>
    </row>
    <row r="11" spans="1:9" ht="10.5">
      <c r="A11" t="s">
        <v>67</v>
      </c>
      <c r="D11" s="2">
        <v>1573.73</v>
      </c>
      <c r="E11" s="2">
        <v>1509.23</v>
      </c>
      <c r="F11" s="2">
        <v>1692</v>
      </c>
      <c r="G11" s="2">
        <f>'Data-Support'!E7+D11+E11+F11</f>
        <v>46868.64494712838</v>
      </c>
      <c r="H11" t="s">
        <v>67</v>
      </c>
      <c r="I11" s="7">
        <f t="shared" si="0"/>
        <v>0.039114331005602326</v>
      </c>
    </row>
    <row r="12" spans="1:9" ht="10.5">
      <c r="A12" t="s">
        <v>9</v>
      </c>
      <c r="B12" s="2">
        <v>23083</v>
      </c>
      <c r="C12" s="2">
        <f>SUM('[1]Data'!$AA$15:$AC$15)</f>
        <v>3323.718060363565</v>
      </c>
      <c r="D12" s="2">
        <v>1194.01</v>
      </c>
      <c r="E12" s="2">
        <v>1324</v>
      </c>
      <c r="F12" s="2">
        <v>1499</v>
      </c>
      <c r="G12" s="2">
        <f>SUM(B12:F12)</f>
        <v>30423.728060363563</v>
      </c>
      <c r="H12" t="s">
        <v>9</v>
      </c>
      <c r="I12" s="7">
        <f t="shared" si="0"/>
        <v>0.02539018934982892</v>
      </c>
    </row>
    <row r="13" spans="1:9" ht="10.5">
      <c r="A13" t="s">
        <v>69</v>
      </c>
      <c r="D13" s="2">
        <v>1061.6</v>
      </c>
      <c r="E13" s="2">
        <v>889.57</v>
      </c>
      <c r="F13" s="2">
        <v>1108</v>
      </c>
      <c r="G13" s="2">
        <f>'Data-Support'!E9+D13+E13+F13</f>
        <v>30248.81675879978</v>
      </c>
      <c r="H13" t="s">
        <v>69</v>
      </c>
      <c r="I13" s="7">
        <f t="shared" si="0"/>
        <v>0.02524421673735625</v>
      </c>
    </row>
    <row r="14" spans="1:9" ht="10.5">
      <c r="A14" t="s">
        <v>11</v>
      </c>
      <c r="B14" s="2">
        <v>22572</v>
      </c>
      <c r="C14" s="2">
        <f>SUM('[1]Data'!$AA$17:$AC$17)</f>
        <v>1870.9686723361956</v>
      </c>
      <c r="D14" s="2">
        <v>614.33</v>
      </c>
      <c r="E14" s="2">
        <v>572.9</v>
      </c>
      <c r="F14" s="2">
        <v>574</v>
      </c>
      <c r="G14" s="2">
        <f>SUM(B14:F14)</f>
        <v>26204.1986723362</v>
      </c>
      <c r="H14" t="s">
        <v>11</v>
      </c>
      <c r="I14" s="7">
        <f t="shared" si="0"/>
        <v>0.02186877179322254</v>
      </c>
    </row>
    <row r="15" spans="1:10" ht="10.5">
      <c r="A15" t="s">
        <v>75</v>
      </c>
      <c r="D15" s="2">
        <v>470.36</v>
      </c>
      <c r="E15" s="2">
        <v>447.64</v>
      </c>
      <c r="F15" s="2">
        <v>495</v>
      </c>
      <c r="G15" s="2">
        <f>SUM(B15:F15)+SUM(G16:G17)+C16/10</f>
        <v>15300.128780580966</v>
      </c>
      <c r="H15" t="s">
        <v>75</v>
      </c>
      <c r="I15" s="7">
        <f t="shared" si="0"/>
        <v>0.012768756217020812</v>
      </c>
      <c r="J15" s="6">
        <f>SUM(I13:I15)</f>
        <v>0.059881744747599594</v>
      </c>
    </row>
    <row r="16" spans="1:9" ht="10.5">
      <c r="A16" t="s">
        <v>16</v>
      </c>
      <c r="B16" s="2">
        <v>11214</v>
      </c>
      <c r="C16" s="2">
        <f>SUM('[1]Data'!$AA$18:$AC$18)</f>
        <v>1324.6625278008773</v>
      </c>
      <c r="G16" s="2">
        <f aca="true" t="shared" si="1" ref="G16:G47">SUM(B16:D16)</f>
        <v>12538.662527800878</v>
      </c>
      <c r="I16" s="2"/>
    </row>
    <row r="17" spans="1:9" ht="10.5">
      <c r="A17" t="s">
        <v>41</v>
      </c>
      <c r="B17" s="2">
        <v>1216</v>
      </c>
      <c r="G17" s="2">
        <f t="shared" si="1"/>
        <v>1216</v>
      </c>
      <c r="I17" s="2"/>
    </row>
    <row r="18" spans="1:9" ht="10.5">
      <c r="A18" t="s">
        <v>40</v>
      </c>
      <c r="B18" s="2">
        <v>1323</v>
      </c>
      <c r="G18" s="2">
        <f t="shared" si="1"/>
        <v>1323</v>
      </c>
      <c r="I18" s="2"/>
    </row>
    <row r="19" spans="1:9" ht="10.5">
      <c r="A19" t="s">
        <v>15</v>
      </c>
      <c r="B19" s="2">
        <v>12388</v>
      </c>
      <c r="G19" s="2">
        <f t="shared" si="1"/>
        <v>12388</v>
      </c>
      <c r="I19" s="2"/>
    </row>
    <row r="20" spans="1:9" ht="10.5">
      <c r="A20" t="s">
        <v>74</v>
      </c>
      <c r="B20" s="2">
        <f>SUM(B21:B28)</f>
        <v>20394</v>
      </c>
      <c r="C20" s="2">
        <f>SUM('[1]Data'!$AA$126:$AC$133)</f>
        <v>1203.1520197184734</v>
      </c>
      <c r="G20" s="2">
        <f t="shared" si="1"/>
        <v>21597.152019718473</v>
      </c>
      <c r="I20" s="2"/>
    </row>
    <row r="21" spans="1:9" ht="10.5">
      <c r="A21" t="s">
        <v>17</v>
      </c>
      <c r="B21" s="2">
        <v>9535</v>
      </c>
      <c r="G21" s="2">
        <f t="shared" si="1"/>
        <v>9535</v>
      </c>
      <c r="I21" s="2"/>
    </row>
    <row r="22" spans="1:9" ht="10.5">
      <c r="A22" t="s">
        <v>23</v>
      </c>
      <c r="B22" s="2">
        <v>5650</v>
      </c>
      <c r="G22" s="2">
        <f t="shared" si="1"/>
        <v>5650</v>
      </c>
      <c r="I22" s="2"/>
    </row>
    <row r="23" spans="1:9" ht="10.5">
      <c r="A23" t="s">
        <v>35</v>
      </c>
      <c r="B23" s="2">
        <v>1872</v>
      </c>
      <c r="G23" s="2">
        <f t="shared" si="1"/>
        <v>1872</v>
      </c>
      <c r="I23" s="2"/>
    </row>
    <row r="24" spans="1:9" ht="10.5">
      <c r="A24" t="s">
        <v>36</v>
      </c>
      <c r="B24" s="2">
        <v>1648</v>
      </c>
      <c r="G24" s="2">
        <f t="shared" si="1"/>
        <v>1648</v>
      </c>
      <c r="I24" s="2"/>
    </row>
    <row r="25" spans="1:9" ht="10.5">
      <c r="A25" t="s">
        <v>54</v>
      </c>
      <c r="B25" s="2">
        <v>497</v>
      </c>
      <c r="G25" s="2">
        <f t="shared" si="1"/>
        <v>497</v>
      </c>
      <c r="I25" s="2"/>
    </row>
    <row r="26" spans="1:9" ht="10.5">
      <c r="A26" t="s">
        <v>55</v>
      </c>
      <c r="B26" s="2">
        <v>401</v>
      </c>
      <c r="G26" s="2">
        <f t="shared" si="1"/>
        <v>401</v>
      </c>
      <c r="I26" s="2"/>
    </row>
    <row r="27" spans="1:9" ht="10.5">
      <c r="A27" t="s">
        <v>57</v>
      </c>
      <c r="B27" s="2">
        <v>244</v>
      </c>
      <c r="G27" s="2">
        <f t="shared" si="1"/>
        <v>244</v>
      </c>
      <c r="I27" s="2"/>
    </row>
    <row r="28" spans="1:9" ht="10.5">
      <c r="A28" t="s">
        <v>49</v>
      </c>
      <c r="B28" s="2">
        <v>547</v>
      </c>
      <c r="G28" s="2">
        <f t="shared" si="1"/>
        <v>547</v>
      </c>
      <c r="I28" s="2"/>
    </row>
    <row r="29" spans="1:9" ht="10.5">
      <c r="A29" t="s">
        <v>5</v>
      </c>
      <c r="B29" s="2">
        <v>71792</v>
      </c>
      <c r="G29" s="2">
        <f t="shared" si="1"/>
        <v>71792</v>
      </c>
      <c r="I29" s="2"/>
    </row>
    <row r="30" spans="1:9" ht="10.5">
      <c r="A30" t="s">
        <v>6</v>
      </c>
      <c r="B30" s="2">
        <v>54141</v>
      </c>
      <c r="G30" s="2">
        <f t="shared" si="1"/>
        <v>54141</v>
      </c>
      <c r="I30" s="2"/>
    </row>
    <row r="31" spans="1:9" ht="10.5">
      <c r="A31" t="s">
        <v>8</v>
      </c>
      <c r="B31" s="2">
        <v>27678</v>
      </c>
      <c r="G31" s="2">
        <f t="shared" si="1"/>
        <v>27678</v>
      </c>
      <c r="I31" s="2"/>
    </row>
    <row r="32" spans="1:9" ht="10.5">
      <c r="A32" t="s">
        <v>10</v>
      </c>
      <c r="B32" s="2">
        <v>23053</v>
      </c>
      <c r="G32" s="2">
        <f t="shared" si="1"/>
        <v>23053</v>
      </c>
      <c r="I32" s="2"/>
    </row>
    <row r="33" spans="1:9" ht="10.5">
      <c r="A33" t="s">
        <v>12</v>
      </c>
      <c r="B33" s="2">
        <v>20679</v>
      </c>
      <c r="G33" s="2">
        <f t="shared" si="1"/>
        <v>20679</v>
      </c>
      <c r="I33" s="2"/>
    </row>
    <row r="34" spans="1:9" ht="10.5">
      <c r="A34" t="s">
        <v>14</v>
      </c>
      <c r="B34" s="2">
        <v>17010</v>
      </c>
      <c r="G34" s="2">
        <f t="shared" si="1"/>
        <v>17010</v>
      </c>
      <c r="I34" s="2"/>
    </row>
    <row r="35" spans="1:9" ht="10.5">
      <c r="A35" t="s">
        <v>18</v>
      </c>
      <c r="B35" s="2">
        <v>9255</v>
      </c>
      <c r="G35" s="2">
        <f t="shared" si="1"/>
        <v>9255</v>
      </c>
      <c r="I35" s="2"/>
    </row>
    <row r="36" spans="1:9" ht="10.5">
      <c r="A36" t="s">
        <v>19</v>
      </c>
      <c r="B36" s="2">
        <v>9135</v>
      </c>
      <c r="G36" s="2">
        <f t="shared" si="1"/>
        <v>9135</v>
      </c>
      <c r="I36" s="2"/>
    </row>
    <row r="37" spans="1:9" ht="10.5">
      <c r="A37" t="s">
        <v>20</v>
      </c>
      <c r="B37" s="2">
        <v>9085</v>
      </c>
      <c r="G37" s="2">
        <f t="shared" si="1"/>
        <v>9085</v>
      </c>
      <c r="I37" s="2"/>
    </row>
    <row r="38" spans="1:9" ht="10.5">
      <c r="A38" t="s">
        <v>21</v>
      </c>
      <c r="B38" s="2">
        <v>8183</v>
      </c>
      <c r="G38" s="2">
        <f t="shared" si="1"/>
        <v>8183</v>
      </c>
      <c r="I38" s="2"/>
    </row>
    <row r="39" spans="1:9" ht="10.5">
      <c r="A39" t="s">
        <v>22</v>
      </c>
      <c r="B39" s="2">
        <v>6561</v>
      </c>
      <c r="G39" s="2">
        <f t="shared" si="1"/>
        <v>6561</v>
      </c>
      <c r="I39" s="2"/>
    </row>
    <row r="40" spans="1:9" ht="10.5">
      <c r="A40" t="s">
        <v>24</v>
      </c>
      <c r="B40" s="2">
        <v>3910</v>
      </c>
      <c r="G40" s="2">
        <f t="shared" si="1"/>
        <v>3910</v>
      </c>
      <c r="I40" s="2"/>
    </row>
    <row r="41" spans="1:9" ht="10.5">
      <c r="A41" t="s">
        <v>25</v>
      </c>
      <c r="B41" s="2">
        <v>3796</v>
      </c>
      <c r="G41" s="2">
        <f t="shared" si="1"/>
        <v>3796</v>
      </c>
      <c r="I41" s="2"/>
    </row>
    <row r="42" spans="1:9" ht="10.5">
      <c r="A42" t="s">
        <v>26</v>
      </c>
      <c r="B42" s="2">
        <v>3773</v>
      </c>
      <c r="G42" s="2">
        <f t="shared" si="1"/>
        <v>3773</v>
      </c>
      <c r="I42" s="2"/>
    </row>
    <row r="43" spans="1:9" ht="10.5">
      <c r="A43" t="s">
        <v>27</v>
      </c>
      <c r="B43" s="2">
        <v>3739</v>
      </c>
      <c r="G43" s="2">
        <f t="shared" si="1"/>
        <v>3739</v>
      </c>
      <c r="I43" s="2"/>
    </row>
    <row r="44" spans="1:9" ht="10.5">
      <c r="A44" t="s">
        <v>28</v>
      </c>
      <c r="B44" s="2">
        <v>3242</v>
      </c>
      <c r="G44" s="2">
        <f t="shared" si="1"/>
        <v>3242</v>
      </c>
      <c r="I44" s="2"/>
    </row>
    <row r="45" spans="1:9" ht="10.5">
      <c r="A45" t="s">
        <v>29</v>
      </c>
      <c r="B45" s="2">
        <v>3063</v>
      </c>
      <c r="G45" s="2">
        <f t="shared" si="1"/>
        <v>3063</v>
      </c>
      <c r="I45" s="2"/>
    </row>
    <row r="46" spans="1:9" ht="10.5">
      <c r="A46" t="s">
        <v>30</v>
      </c>
      <c r="B46" s="2">
        <v>3012</v>
      </c>
      <c r="G46" s="2">
        <f t="shared" si="1"/>
        <v>3012</v>
      </c>
      <c r="I46" s="2"/>
    </row>
    <row r="47" spans="1:9" ht="10.5">
      <c r="A47" t="s">
        <v>31</v>
      </c>
      <c r="B47" s="2">
        <v>2336</v>
      </c>
      <c r="G47" s="2">
        <f t="shared" si="1"/>
        <v>2336</v>
      </c>
      <c r="I47" s="2"/>
    </row>
    <row r="48" spans="1:9" ht="10.5">
      <c r="A48" t="s">
        <v>32</v>
      </c>
      <c r="B48" s="2">
        <v>2244</v>
      </c>
      <c r="G48" s="2">
        <f aca="true" t="shared" si="2" ref="G48:G65">SUM(B48:D48)</f>
        <v>2244</v>
      </c>
      <c r="I48" s="2"/>
    </row>
    <row r="49" spans="1:9" ht="10.5">
      <c r="A49" t="s">
        <v>33</v>
      </c>
      <c r="B49" s="2">
        <v>2240</v>
      </c>
      <c r="G49" s="2">
        <f t="shared" si="2"/>
        <v>2240</v>
      </c>
      <c r="I49" s="2"/>
    </row>
    <row r="50" spans="1:9" ht="10.5">
      <c r="A50" t="s">
        <v>34</v>
      </c>
      <c r="B50" s="2">
        <v>2108</v>
      </c>
      <c r="G50" s="2">
        <f t="shared" si="2"/>
        <v>2108</v>
      </c>
      <c r="I50" s="2"/>
    </row>
    <row r="51" spans="1:9" ht="10.5">
      <c r="A51" t="s">
        <v>37</v>
      </c>
      <c r="B51" s="2">
        <v>1644</v>
      </c>
      <c r="G51" s="2">
        <f t="shared" si="2"/>
        <v>1644</v>
      </c>
      <c r="I51" s="2"/>
    </row>
    <row r="52" spans="1:9" ht="10.5">
      <c r="A52" t="s">
        <v>38</v>
      </c>
      <c r="B52" s="2">
        <v>1562</v>
      </c>
      <c r="G52" s="2">
        <f t="shared" si="2"/>
        <v>1562</v>
      </c>
      <c r="I52" s="2"/>
    </row>
    <row r="53" spans="1:9" ht="10.5">
      <c r="A53" t="s">
        <v>39</v>
      </c>
      <c r="B53" s="2">
        <v>1501</v>
      </c>
      <c r="G53" s="2">
        <f t="shared" si="2"/>
        <v>1501</v>
      </c>
      <c r="I53" s="2"/>
    </row>
    <row r="54" spans="1:9" ht="10.5">
      <c r="A54" t="s">
        <v>42</v>
      </c>
      <c r="B54" s="2">
        <v>973</v>
      </c>
      <c r="G54" s="2">
        <f t="shared" si="2"/>
        <v>973</v>
      </c>
      <c r="I54" s="2"/>
    </row>
    <row r="55" spans="1:9" ht="10.5">
      <c r="A55" t="s">
        <v>43</v>
      </c>
      <c r="B55" s="2">
        <v>831</v>
      </c>
      <c r="G55" s="2">
        <f t="shared" si="2"/>
        <v>831</v>
      </c>
      <c r="I55" s="2"/>
    </row>
    <row r="56" spans="1:9" ht="10.5">
      <c r="A56" t="s">
        <v>44</v>
      </c>
      <c r="B56" s="2">
        <v>704</v>
      </c>
      <c r="G56" s="2">
        <f t="shared" si="2"/>
        <v>704</v>
      </c>
      <c r="I56" s="2"/>
    </row>
    <row r="57" spans="1:9" ht="10.5">
      <c r="A57" t="s">
        <v>45</v>
      </c>
      <c r="B57" s="2">
        <v>698</v>
      </c>
      <c r="G57" s="2">
        <f t="shared" si="2"/>
        <v>698</v>
      </c>
      <c r="I57" s="2"/>
    </row>
    <row r="58" spans="1:9" ht="10.5">
      <c r="A58" t="s">
        <v>46</v>
      </c>
      <c r="B58" s="2">
        <v>641</v>
      </c>
      <c r="G58" s="2">
        <f t="shared" si="2"/>
        <v>641</v>
      </c>
      <c r="I58" s="2"/>
    </row>
    <row r="59" spans="1:9" ht="10.5">
      <c r="A59" t="s">
        <v>47</v>
      </c>
      <c r="B59" s="2">
        <v>611</v>
      </c>
      <c r="G59" s="2">
        <f t="shared" si="2"/>
        <v>611</v>
      </c>
      <c r="I59" s="2"/>
    </row>
    <row r="60" spans="1:9" ht="10.5">
      <c r="A60" t="s">
        <v>48</v>
      </c>
      <c r="B60" s="2">
        <v>565</v>
      </c>
      <c r="G60" s="2">
        <f t="shared" si="2"/>
        <v>565</v>
      </c>
      <c r="I60" s="2"/>
    </row>
    <row r="61" spans="1:9" ht="10.5">
      <c r="A61" t="s">
        <v>53</v>
      </c>
      <c r="B61" s="2">
        <v>541</v>
      </c>
      <c r="G61" s="2">
        <f t="shared" si="2"/>
        <v>541</v>
      </c>
      <c r="I61" s="2"/>
    </row>
    <row r="62" spans="1:9" ht="10.5">
      <c r="A62" t="s">
        <v>56</v>
      </c>
      <c r="B62" s="2">
        <v>383</v>
      </c>
      <c r="G62" s="2">
        <f t="shared" si="2"/>
        <v>383</v>
      </c>
      <c r="I62" s="2"/>
    </row>
    <row r="63" spans="1:9" ht="10.5">
      <c r="A63" t="s">
        <v>58</v>
      </c>
      <c r="B63" s="2">
        <v>210</v>
      </c>
      <c r="G63" s="2">
        <f t="shared" si="2"/>
        <v>210</v>
      </c>
      <c r="I63" s="2"/>
    </row>
    <row r="64" spans="1:9" ht="10.5">
      <c r="A64" t="s">
        <v>59</v>
      </c>
      <c r="B64" s="2">
        <v>85</v>
      </c>
      <c r="G64" s="2">
        <f t="shared" si="2"/>
        <v>85</v>
      </c>
      <c r="I64" s="2"/>
    </row>
    <row r="65" spans="1:9" ht="10.5">
      <c r="A65" t="s">
        <v>60</v>
      </c>
      <c r="B65" s="2">
        <v>61</v>
      </c>
      <c r="G65" s="2">
        <f t="shared" si="2"/>
        <v>61</v>
      </c>
      <c r="I65" s="2"/>
    </row>
    <row r="66" spans="7:9" ht="10.5">
      <c r="G66" s="2"/>
      <c r="I66" s="2"/>
    </row>
    <row r="67" spans="1:9" ht="10.5">
      <c r="A67" t="s">
        <v>61</v>
      </c>
      <c r="G67" s="2">
        <f>SUM(B67:D67)</f>
        <v>0</v>
      </c>
      <c r="I67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0" sqref="A10:IV59"/>
    </sheetView>
  </sheetViews>
  <sheetFormatPr defaultColWidth="11.421875" defaultRowHeight="12"/>
  <cols>
    <col min="1" max="1" width="13.00390625" style="0" customWidth="1"/>
    <col min="2" max="2" width="8.00390625" style="2" customWidth="1"/>
    <col min="3" max="4" width="8.140625" style="2" customWidth="1"/>
    <col min="5" max="5" width="8.57421875" style="0" customWidth="1"/>
  </cols>
  <sheetData>
    <row r="1" spans="1:2" ht="10.5">
      <c r="A1" t="s">
        <v>51</v>
      </c>
      <c r="B1" s="2" t="s">
        <v>13</v>
      </c>
    </row>
    <row r="2" spans="2:3" ht="10.5">
      <c r="B2" s="2" t="s">
        <v>62</v>
      </c>
      <c r="C2" s="2" t="s">
        <v>63</v>
      </c>
    </row>
    <row r="3" spans="1:5" ht="21.75">
      <c r="A3" s="1" t="s">
        <v>0</v>
      </c>
      <c r="B3" s="3" t="s">
        <v>66</v>
      </c>
      <c r="C3" s="3" t="s">
        <v>66</v>
      </c>
      <c r="D3" s="5" t="s">
        <v>70</v>
      </c>
      <c r="E3" s="4" t="s">
        <v>52</v>
      </c>
    </row>
    <row r="4" spans="1:5" ht="10.5">
      <c r="A4" t="s">
        <v>64</v>
      </c>
      <c r="B4" s="2">
        <v>310</v>
      </c>
      <c r="C4" s="2">
        <f aca="true" t="shared" si="0" ref="C4:C9">44/12*B4</f>
        <v>1136.6666666666665</v>
      </c>
      <c r="D4" s="2">
        <f>SUM('[1]Data'!$D$215:$AC$215)</f>
        <v>7984.6355023113665</v>
      </c>
      <c r="E4" s="2">
        <f aca="true" t="shared" si="1" ref="E4:E9">SUM(C4:D4)</f>
        <v>9121.302168978033</v>
      </c>
    </row>
    <row r="5" spans="1:5" ht="10.5">
      <c r="A5" t="s">
        <v>65</v>
      </c>
      <c r="B5" s="2">
        <v>2853</v>
      </c>
      <c r="C5" s="2">
        <f t="shared" si="0"/>
        <v>10461</v>
      </c>
      <c r="E5" s="2">
        <f t="shared" si="1"/>
        <v>10461</v>
      </c>
    </row>
    <row r="6" spans="1:5" ht="10.5">
      <c r="A6" t="s">
        <v>71</v>
      </c>
      <c r="B6" s="2">
        <f>B5-1373</f>
        <v>1480</v>
      </c>
      <c r="C6" s="2">
        <f t="shared" si="0"/>
        <v>5426.666666666666</v>
      </c>
      <c r="D6" s="2">
        <f>SUM('[1]Data'!$D$11:$AC$11)-D4</f>
        <v>22221.692377503678</v>
      </c>
      <c r="E6" s="2">
        <f t="shared" si="1"/>
        <v>27648.35904417034</v>
      </c>
    </row>
    <row r="7" spans="1:5" ht="10.5">
      <c r="A7" t="s">
        <v>67</v>
      </c>
      <c r="B7" s="2">
        <v>3539</v>
      </c>
      <c r="C7" s="2">
        <f t="shared" si="0"/>
        <v>12976.333333333332</v>
      </c>
      <c r="D7" s="2">
        <f>SUM('[1]Data'!$D$13:$AC$13)</f>
        <v>29117.35161379504</v>
      </c>
      <c r="E7" s="2">
        <f t="shared" si="1"/>
        <v>42093.68494712837</v>
      </c>
    </row>
    <row r="8" spans="1:5" ht="10.5">
      <c r="A8" t="s">
        <v>68</v>
      </c>
      <c r="B8" s="2">
        <v>1750</v>
      </c>
      <c r="C8" s="2">
        <f t="shared" si="0"/>
        <v>6416.666666666666</v>
      </c>
      <c r="D8" s="2">
        <f>SUM('[1]Data'!$D$10:$AC$10)</f>
        <v>32017.150184212547</v>
      </c>
      <c r="E8" s="2">
        <f t="shared" si="1"/>
        <v>38433.816850879215</v>
      </c>
    </row>
    <row r="9" spans="1:5" ht="10.5">
      <c r="A9" t="s">
        <v>69</v>
      </c>
      <c r="B9" s="2">
        <v>1974</v>
      </c>
      <c r="C9" s="2">
        <f t="shared" si="0"/>
        <v>7238</v>
      </c>
      <c r="D9" s="2">
        <f>SUM('[1]Data'!$D$16:$AC$16)</f>
        <v>19951.646758799783</v>
      </c>
      <c r="E9" s="2">
        <f t="shared" si="1"/>
        <v>27189.646758799783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Fry</dc:creator>
  <cp:keywords/>
  <dc:description/>
  <cp:lastModifiedBy>Gene Fry</cp:lastModifiedBy>
  <dcterms:created xsi:type="dcterms:W3CDTF">2010-08-02T02:32:13Z</dcterms:created>
  <cp:category/>
  <cp:version/>
  <cp:contentType/>
  <cp:contentStatus/>
</cp:coreProperties>
</file>