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0" windowWidth="25520" windowHeight="13300" tabRatio="500" activeTab="0"/>
  </bookViews>
  <sheets>
    <sheet name="Data" sheetId="1" r:id="rId1"/>
    <sheet name="Graph" sheetId="2" r:id="rId2"/>
    <sheet name="Interpolate" sheetId="3" r:id="rId3"/>
  </sheets>
  <definedNames/>
  <calcPr fullCalcOnLoad="1"/>
</workbook>
</file>

<file path=xl/sharedStrings.xml><?xml version="1.0" encoding="utf-8"?>
<sst xmlns="http://schemas.openxmlformats.org/spreadsheetml/2006/main" count="156" uniqueCount="61">
  <si>
    <t>SUMMARY OUTPUT</t>
  </si>
  <si>
    <t>Monthly Means of</t>
  </si>
  <si>
    <t>µ °F max</t>
  </si>
  <si>
    <t>Jun-Sep</t>
  </si>
  <si>
    <t>Regression Statistics</t>
  </si>
  <si>
    <t>µ</t>
  </si>
  <si>
    <t>Multiple R</t>
  </si>
  <si>
    <t>s</t>
  </si>
  <si>
    <t>R Square</t>
  </si>
  <si>
    <t>Maximum</t>
  </si>
  <si>
    <t>Adj R Square</t>
  </si>
  <si>
    <t>Year</t>
  </si>
  <si>
    <t>Jun</t>
  </si>
  <si>
    <t>Jul</t>
  </si>
  <si>
    <t>Aug</t>
  </si>
  <si>
    <t>Sep</t>
  </si>
  <si>
    <t>µ °F</t>
  </si>
  <si>
    <t>Std Error</t>
  </si>
  <si>
    <t>Observations</t>
  </si>
  <si>
    <t>ANOVA</t>
  </si>
  <si>
    <t>df</t>
  </si>
  <si>
    <t>SS</t>
  </si>
  <si>
    <t>MS</t>
  </si>
  <si>
    <t>F</t>
  </si>
  <si>
    <t>Signif. F</t>
  </si>
  <si>
    <t>Regression</t>
  </si>
  <si>
    <t>Residual</t>
  </si>
  <si>
    <t>Total</t>
  </si>
  <si>
    <t>Coeff's</t>
  </si>
  <si>
    <t>t Stat</t>
  </si>
  <si>
    <t>P-value</t>
  </si>
  <si>
    <t>Intercept</t>
  </si>
  <si>
    <r>
      <t>Italics</t>
    </r>
    <r>
      <rPr>
        <sz val="10"/>
        <rFont val="Arial"/>
        <family val="0"/>
      </rPr>
      <t xml:space="preserve"> &amp; </t>
    </r>
    <r>
      <rPr>
        <sz val="8"/>
        <rFont val="Arial"/>
        <family val="0"/>
      </rPr>
      <t>small</t>
    </r>
    <r>
      <rPr>
        <sz val="10"/>
        <rFont val="Arial"/>
        <family val="0"/>
      </rPr>
      <t xml:space="preserve"> mean some missing data.</t>
    </r>
  </si>
  <si>
    <t>For missing data,</t>
  </si>
  <si>
    <t>Anomalous highs (lower than lows: e.g., 0° or 43°F in June) are replaced by (2 * average - low).</t>
  </si>
  <si>
    <t>3-Yr</t>
  </si>
  <si>
    <t>Data from NOAA via Weather Underground</t>
  </si>
  <si>
    <t xml:space="preserve"> </t>
  </si>
  <si>
    <t>3-Year Moving Average</t>
  </si>
  <si>
    <t>°F Trend / Century</t>
  </si>
  <si>
    <t>no data for missing days</t>
  </si>
  <si>
    <t>1-11,22,27,31</t>
  </si>
  <si>
    <t>DFW</t>
  </si>
  <si>
    <t>FTW</t>
  </si>
  <si>
    <t>Ft Worth</t>
  </si>
  <si>
    <t>Abilene</t>
  </si>
  <si>
    <t>DFW-Abilene</t>
  </si>
  <si>
    <t>use Dallas (DFW) and Abilene, at 5:1.</t>
  </si>
  <si>
    <t>9-30</t>
  </si>
  <si>
    <r>
      <t>Average of Daily Highs:</t>
    </r>
    <r>
      <rPr>
        <b/>
        <sz val="16"/>
        <rFont val="Arial"/>
        <family val="0"/>
      </rPr>
      <t xml:space="preserve"> Jun 1 - Sep 30</t>
    </r>
  </si>
  <si>
    <t>75-15</t>
  </si>
  <si>
    <t>95-15</t>
  </si>
  <si>
    <t xml:space="preserve"> Mean of Daily Highs, °F</t>
  </si>
  <si>
    <t>4-mo</t>
  </si>
  <si>
    <t>75-'15</t>
  </si>
  <si>
    <t>75-'95</t>
  </si>
  <si>
    <t>95-'15</t>
  </si>
  <si>
    <r>
      <t>1975</t>
    </r>
    <r>
      <rPr>
        <sz val="10"/>
        <rFont val="Arial"/>
        <family val="0"/>
      </rPr>
      <t xml:space="preserve"> thru</t>
    </r>
  </si>
  <si>
    <r>
      <rPr>
        <b/>
        <sz val="10"/>
        <rFont val="Arial"/>
        <family val="0"/>
      </rPr>
      <t>1995</t>
    </r>
    <r>
      <rPr>
        <sz val="10"/>
        <rFont val="Arial"/>
        <family val="0"/>
      </rPr>
      <t xml:space="preserve"> thru</t>
    </r>
  </si>
  <si>
    <r>
      <rPr>
        <b/>
        <sz val="10"/>
        <rFont val="Arial"/>
        <family val="0"/>
      </rPr>
      <t>1978</t>
    </r>
    <r>
      <rPr>
        <sz val="10"/>
        <rFont val="Arial"/>
        <family val="0"/>
      </rPr>
      <t xml:space="preserve"> thru</t>
    </r>
  </si>
  <si>
    <t>Fort Worth TX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</si>
</sst>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.0000"/>
    <numFmt numFmtId="174" formatCode="m/d"/>
    <numFmt numFmtId="175" formatCode="0.000"/>
    <numFmt numFmtId="176" formatCode=".000"/>
    <numFmt numFmtId="177" formatCode=".00000"/>
    <numFmt numFmtId="178" formatCode="m/d/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9"/>
      <name val="Symbo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.75"/>
      <color indexed="8"/>
      <name val="Verdana"/>
      <family val="0"/>
    </font>
    <font>
      <b/>
      <sz val="14.25"/>
      <color indexed="8"/>
      <name val="Arial"/>
      <family val="0"/>
    </font>
    <font>
      <b/>
      <sz val="16.25"/>
      <color indexed="8"/>
      <name val="Arial"/>
      <family val="0"/>
    </font>
    <font>
      <sz val="8"/>
      <name val="Verdana"/>
      <family val="0"/>
    </font>
    <font>
      <b/>
      <sz val="2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4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20"/>
      <color indexed="8"/>
      <name val="Verdana"/>
      <family val="0"/>
    </font>
    <font>
      <b/>
      <sz val="20"/>
      <color indexed="8"/>
      <name val="Arial"/>
      <family val="0"/>
    </font>
    <font>
      <b/>
      <sz val="18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2" fontId="0" fillId="0" borderId="0" xfId="0" applyNumberFormat="1" applyAlignment="1">
      <alignment vertical="center"/>
    </xf>
    <xf numFmtId="172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2" xfId="0" applyFont="1" applyFill="1" applyBorder="1" applyAlignment="1">
      <alignment horizontal="centerContinuous" vertical="center"/>
    </xf>
    <xf numFmtId="172" fontId="0" fillId="0" borderId="13" xfId="0" applyNumberFormat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3" fontId="0" fillId="0" borderId="0" xfId="0" applyNumberFormat="1" applyFill="1" applyBorder="1" applyAlignment="1">
      <alignment vertical="center"/>
    </xf>
    <xf numFmtId="2" fontId="0" fillId="0" borderId="14" xfId="0" applyNumberFormat="1" applyBorder="1" applyAlignment="1">
      <alignment vertical="center"/>
    </xf>
    <xf numFmtId="172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72" fontId="0" fillId="0" borderId="0" xfId="0" applyNumberFormat="1" applyFont="1" applyAlignment="1">
      <alignment vertical="center"/>
    </xf>
    <xf numFmtId="172" fontId="0" fillId="0" borderId="17" xfId="0" applyNumberFormat="1" applyBorder="1" applyAlignment="1">
      <alignment vertical="center"/>
    </xf>
    <xf numFmtId="0" fontId="0" fillId="0" borderId="18" xfId="0" applyFill="1" applyBorder="1" applyAlignment="1">
      <alignment vertical="center"/>
    </xf>
    <xf numFmtId="172" fontId="0" fillId="0" borderId="0" xfId="0" applyNumberFormat="1" applyFont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5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5" fontId="0" fillId="0" borderId="18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2" fontId="0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172" fontId="0" fillId="0" borderId="19" xfId="0" applyNumberFormat="1" applyBorder="1" applyAlignment="1">
      <alignment horizontal="center" vertical="center"/>
    </xf>
    <xf numFmtId="175" fontId="0" fillId="0" borderId="0" xfId="0" applyNumberFormat="1" applyAlignment="1">
      <alignment vertical="center"/>
    </xf>
    <xf numFmtId="172" fontId="0" fillId="0" borderId="2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0" fillId="0" borderId="22" xfId="0" applyNumberFormat="1" applyBorder="1" applyAlignment="1">
      <alignment vertical="center"/>
    </xf>
    <xf numFmtId="172" fontId="0" fillId="0" borderId="19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23" xfId="0" applyBorder="1" applyAlignment="1">
      <alignment/>
    </xf>
    <xf numFmtId="172" fontId="0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 quotePrefix="1">
      <alignment/>
    </xf>
    <xf numFmtId="172" fontId="2" fillId="0" borderId="0" xfId="0" applyNumberFormat="1" applyFont="1" applyAlignment="1">
      <alignment vertical="center"/>
    </xf>
    <xf numFmtId="175" fontId="0" fillId="0" borderId="14" xfId="0" applyNumberFormat="1" applyBorder="1" applyAlignment="1">
      <alignment horizontal="center" vertical="center"/>
    </xf>
    <xf numFmtId="172" fontId="0" fillId="0" borderId="0" xfId="0" applyNumberFormat="1" applyAlignment="1" quotePrefix="1">
      <alignment vertical="center"/>
    </xf>
    <xf numFmtId="172" fontId="0" fillId="0" borderId="17" xfId="0" applyNumberFormat="1" applyBorder="1" applyAlignment="1" quotePrefix="1">
      <alignment vertical="center"/>
    </xf>
    <xf numFmtId="172" fontId="0" fillId="0" borderId="0" xfId="0" applyNumberFormat="1" applyAlignment="1" quotePrefix="1">
      <alignment horizontal="center" vertical="center"/>
    </xf>
    <xf numFmtId="172" fontId="0" fillId="0" borderId="24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5" fontId="15" fillId="0" borderId="25" xfId="0" applyNumberFormat="1" applyFont="1" applyBorder="1" applyAlignment="1">
      <alignment horizontal="center" vertical="center"/>
    </xf>
    <xf numFmtId="175" fontId="15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Fort Worth TX</a:t>
            </a:r>
          </a:p>
        </c:rich>
      </c:tx>
      <c:layout>
        <c:manualLayout>
          <c:xMode val="factor"/>
          <c:yMode val="factor"/>
          <c:x val="-0.09575"/>
          <c:y val="0.06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1825"/>
          <c:w val="0.944"/>
          <c:h val="0.9875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Data!$G$6</c:f>
              <c:strCache>
                <c:ptCount val="1"/>
                <c:pt idx="0">
                  <c:v>?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Data!$A$7:$A$47</c:f>
              <c:numCach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xVal>
          <c:yVal>
            <c:numRef>
              <c:f>Data!$G$7:$G$47</c:f>
              <c:numCache>
                <c:ptCount val="41"/>
                <c:pt idx="0">
                  <c:v>90.13522909836067</c:v>
                </c:pt>
                <c:pt idx="1">
                  <c:v>92.0027218579235</c:v>
                </c:pt>
                <c:pt idx="2">
                  <c:v>92.97540300546449</c:v>
                </c:pt>
                <c:pt idx="3">
                  <c:v>93.68032950819672</c:v>
                </c:pt>
                <c:pt idx="4">
                  <c:v>94.23223606557377</c:v>
                </c:pt>
                <c:pt idx="5">
                  <c:v>93.89617377049179</c:v>
                </c:pt>
                <c:pt idx="6">
                  <c:v>94.2076519125683</c:v>
                </c:pt>
                <c:pt idx="7">
                  <c:v>92.04919234972677</c:v>
                </c:pt>
                <c:pt idx="8">
                  <c:v>92.41531666666667</c:v>
                </c:pt>
                <c:pt idx="9">
                  <c:v>92.50002131147541</c:v>
                </c:pt>
                <c:pt idx="10">
                  <c:v>92.71859153005464</c:v>
                </c:pt>
                <c:pt idx="11">
                  <c:v>92.12296010928962</c:v>
                </c:pt>
                <c:pt idx="12">
                  <c:v>92.57650000000001</c:v>
                </c:pt>
                <c:pt idx="13">
                  <c:v>91.60654890710383</c:v>
                </c:pt>
                <c:pt idx="14">
                  <c:v>92.05463770491804</c:v>
                </c:pt>
                <c:pt idx="15">
                  <c:v>90.54097650273224</c:v>
                </c:pt>
                <c:pt idx="16">
                  <c:v>90.75957650273223</c:v>
                </c:pt>
                <c:pt idx="17">
                  <c:v>90.6147601092896</c:v>
                </c:pt>
                <c:pt idx="18">
                  <c:v>91.17487240437158</c:v>
                </c:pt>
                <c:pt idx="19">
                  <c:v>91.75136693989072</c:v>
                </c:pt>
                <c:pt idx="20">
                  <c:v>91.27323606557377</c:v>
                </c:pt>
                <c:pt idx="21">
                  <c:v>91.68854071038253</c:v>
                </c:pt>
                <c:pt idx="22">
                  <c:v>94.07924398907103</c:v>
                </c:pt>
                <c:pt idx="23">
                  <c:v>95.08470382513661</c:v>
                </c:pt>
                <c:pt idx="24">
                  <c:v>95.60236912568307</c:v>
                </c:pt>
                <c:pt idx="25">
                  <c:v>93.66248852459016</c:v>
                </c:pt>
                <c:pt idx="26">
                  <c:v>93.0149475409836</c:v>
                </c:pt>
                <c:pt idx="27">
                  <c:v>92.07377704918032</c:v>
                </c:pt>
                <c:pt idx="28">
                  <c:v>90.87431693989072</c:v>
                </c:pt>
                <c:pt idx="29">
                  <c:v>91.77595355191256</c:v>
                </c:pt>
                <c:pt idx="30">
                  <c:v>92.82240901639345</c:v>
                </c:pt>
                <c:pt idx="31">
                  <c:v>93.13115983606558</c:v>
                </c:pt>
                <c:pt idx="32">
                  <c:v>92.62842759562841</c:v>
                </c:pt>
                <c:pt idx="33">
                  <c:v>91.78689699453552</c:v>
                </c:pt>
                <c:pt idx="34">
                  <c:v>93.39071912568306</c:v>
                </c:pt>
                <c:pt idx="35">
                  <c:v>95.31693907103825</c:v>
                </c:pt>
                <c:pt idx="36">
                  <c:v>96.10382622950819</c:v>
                </c:pt>
                <c:pt idx="37">
                  <c:v>95.94808278688525</c:v>
                </c:pt>
                <c:pt idx="38">
                  <c:v>94.03825382513662</c:v>
                </c:pt>
                <c:pt idx="39">
                  <c:v>94.40710710382513</c:v>
                </c:pt>
                <c:pt idx="40">
                  <c:v>94.57377786885246</c:v>
                </c:pt>
              </c:numCache>
            </c:numRef>
          </c:yVal>
          <c:smooth val="0"/>
        </c:ser>
        <c:ser>
          <c:idx val="0"/>
          <c:order val="1"/>
          <c:tx>
            <c:v>+5.1?F / century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Graph!$N$3:$N$43</c:f>
              <c:numCache/>
            </c:numRef>
          </c:xVal>
          <c:yVal>
            <c:numRef>
              <c:f>Graph!$U$3:$U$43</c:f>
              <c:numCache/>
            </c:numRef>
          </c:yVal>
          <c:smooth val="0"/>
        </c:ser>
        <c:ser>
          <c:idx val="1"/>
          <c:order val="2"/>
          <c:tx>
            <c:v>'-9.7?F / century</c:v>
          </c:tx>
          <c:spPr>
            <a:ln w="381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Graph!$N$3:$N$23</c:f>
              <c:numCache/>
            </c:numRef>
          </c:xVal>
          <c:yVal>
            <c:numRef>
              <c:f>Graph!$V$3:$V$23</c:f>
              <c:numCache/>
            </c:numRef>
          </c:yVal>
          <c:smooth val="0"/>
        </c:ser>
        <c:ser>
          <c:idx val="2"/>
          <c:order val="3"/>
          <c:tx>
            <c:v>+11.4?F / century</c:v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Graph!$N$23:$N$43</c:f>
              <c:numCache/>
            </c:numRef>
          </c:xVal>
          <c:yVal>
            <c:numRef>
              <c:f>Graph!$W$23:$W$43</c:f>
              <c:numCache/>
            </c:numRef>
          </c:yVal>
          <c:smooth val="0"/>
        </c:ser>
        <c:axId val="56794247"/>
        <c:axId val="41386176"/>
      </c:scatterChart>
      <c:valAx>
        <c:axId val="56794247"/>
        <c:scaling>
          <c:orientation val="minMax"/>
          <c:max val="2015"/>
          <c:min val="197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6176"/>
        <c:crossesAt val="90"/>
        <c:crossBetween val="midCat"/>
        <c:dispUnits/>
        <c:majorUnit val="6"/>
        <c:minorUnit val="1"/>
      </c:valAx>
      <c:valAx>
        <c:axId val="41386176"/>
        <c:scaling>
          <c:orientation val="minMax"/>
          <c:max val="97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?</a:t>
                </a: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12</xdr:col>
      <xdr:colOff>333375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0" y="581025"/>
        <a:ext cx="51530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421875" style="6" customWidth="1"/>
    <col min="2" max="2" width="4.421875" style="4" customWidth="1"/>
    <col min="3" max="4" width="5.28125" style="4" customWidth="1"/>
    <col min="5" max="5" width="4.421875" style="4" customWidth="1"/>
    <col min="6" max="7" width="5.28125" style="4" customWidth="1"/>
    <col min="8" max="8" width="3.421875" style="4" customWidth="1"/>
    <col min="9" max="9" width="10.8515625" style="6" customWidth="1"/>
    <col min="10" max="10" width="7.00390625" style="6" customWidth="1"/>
    <col min="11" max="11" width="8.28125" style="6" customWidth="1"/>
    <col min="12" max="13" width="6.7109375" style="6" customWidth="1"/>
    <col min="14" max="15" width="7.00390625" style="6" customWidth="1"/>
    <col min="16" max="19" width="1.7109375" style="6" customWidth="1"/>
    <col min="20" max="20" width="1.8515625" style="4" customWidth="1"/>
    <col min="21" max="21" width="10.8515625" style="6" customWidth="1"/>
    <col min="22" max="22" width="7.00390625" style="6" customWidth="1"/>
    <col min="23" max="23" width="8.28125" style="6" customWidth="1"/>
    <col min="24" max="25" width="6.7109375" style="6" customWidth="1"/>
    <col min="26" max="26" width="7.140625" style="6" customWidth="1"/>
    <col min="27" max="29" width="1.7109375" style="6" customWidth="1"/>
    <col min="30" max="30" width="2.140625" style="6" customWidth="1"/>
    <col min="31" max="16384" width="10.8515625" style="6" customWidth="1"/>
  </cols>
  <sheetData>
    <row r="1" spans="1:29" ht="12" customHeight="1">
      <c r="A1" s="3" t="s">
        <v>60</v>
      </c>
      <c r="F1" s="5" t="s">
        <v>43</v>
      </c>
      <c r="G1" s="4" t="s">
        <v>37</v>
      </c>
      <c r="I1" t="s">
        <v>0</v>
      </c>
      <c r="J1"/>
      <c r="K1"/>
      <c r="L1"/>
      <c r="M1"/>
      <c r="N1"/>
      <c r="O1"/>
      <c r="P1"/>
      <c r="Q1"/>
      <c r="U1" t="s">
        <v>0</v>
      </c>
      <c r="V1"/>
      <c r="W1"/>
      <c r="X1"/>
      <c r="Y1"/>
      <c r="Z1"/>
      <c r="AA1"/>
      <c r="AB1"/>
      <c r="AC1"/>
    </row>
    <row r="2" spans="2:29" ht="12" customHeight="1" thickBot="1">
      <c r="B2" s="60" t="s">
        <v>52</v>
      </c>
      <c r="F2" s="61" t="s">
        <v>50</v>
      </c>
      <c r="G2" s="62" t="s">
        <v>51</v>
      </c>
      <c r="I2" s="6" t="s">
        <v>2</v>
      </c>
      <c r="J2" s="6" t="s">
        <v>3</v>
      </c>
      <c r="K2" s="65" t="s">
        <v>57</v>
      </c>
      <c r="L2" s="66">
        <v>2015</v>
      </c>
      <c r="M2"/>
      <c r="N2"/>
      <c r="O2"/>
      <c r="P2"/>
      <c r="Q2"/>
      <c r="U2" s="6" t="s">
        <v>2</v>
      </c>
      <c r="V2" s="6" t="s">
        <v>3</v>
      </c>
      <c r="W2" s="65" t="s">
        <v>57</v>
      </c>
      <c r="X2" s="67">
        <v>1995</v>
      </c>
      <c r="Y2"/>
      <c r="Z2"/>
      <c r="AA2"/>
      <c r="AB2"/>
      <c r="AC2"/>
    </row>
    <row r="3" spans="1:29" ht="12" customHeight="1">
      <c r="A3" s="1" t="s">
        <v>5</v>
      </c>
      <c r="B3" s="9">
        <f>AVERAGE(B7:B47)</f>
        <v>91.24568292682928</v>
      </c>
      <c r="C3" s="9">
        <f>AVERAGE(C7:C47)</f>
        <v>95.63493414634146</v>
      </c>
      <c r="D3" s="9">
        <f>AVERAGE(D7:D47)</f>
        <v>95.95695853658536</v>
      </c>
      <c r="E3" s="9">
        <f>AVERAGE(E7:E47)</f>
        <v>88.45691219512194</v>
      </c>
      <c r="F3" s="63">
        <f>AVERAGE(F7:F47)</f>
        <v>92.87234858056777</v>
      </c>
      <c r="G3" s="9">
        <f>AVERAGE(F27:F47)</f>
        <v>93.49784660421545</v>
      </c>
      <c r="I3" s="8" t="s">
        <v>4</v>
      </c>
      <c r="J3" s="8"/>
      <c r="O3"/>
      <c r="P3"/>
      <c r="Q3"/>
      <c r="U3" s="8" t="s">
        <v>4</v>
      </c>
      <c r="V3" s="8"/>
      <c r="AA3"/>
      <c r="AB3"/>
      <c r="AC3"/>
    </row>
    <row r="4" spans="1:29" ht="12" customHeight="1">
      <c r="A4" s="2" t="s">
        <v>7</v>
      </c>
      <c r="B4" s="13">
        <f>STDEV(B7:B47)</f>
        <v>3.0779537804280324</v>
      </c>
      <c r="C4" s="13">
        <f>STDEV(C7:C47)</f>
        <v>3.097493064690361</v>
      </c>
      <c r="D4" s="13">
        <f>STDEV(D7:D47)</f>
        <v>3.2651425684781077</v>
      </c>
      <c r="E4" s="13">
        <f>STDEV(E7:E47)</f>
        <v>3.1547032744931105</v>
      </c>
      <c r="F4" s="64">
        <f>STDEV(F7:F47)</f>
        <v>2.3784417101749504</v>
      </c>
      <c r="G4" s="13">
        <f>STDEV(F27:F47)</f>
        <v>2.478560720358783</v>
      </c>
      <c r="I4" s="11" t="s">
        <v>6</v>
      </c>
      <c r="J4" s="12">
        <v>0.2581888884857299</v>
      </c>
      <c r="O4"/>
      <c r="P4"/>
      <c r="Q4"/>
      <c r="U4" s="11" t="s">
        <v>6</v>
      </c>
      <c r="V4" s="12">
        <v>0.28707723882555486</v>
      </c>
      <c r="AA4"/>
      <c r="AB4"/>
      <c r="AC4"/>
    </row>
    <row r="5" spans="2:29" ht="12" customHeight="1">
      <c r="B5" s="60" t="s">
        <v>52</v>
      </c>
      <c r="F5" s="14" t="s">
        <v>53</v>
      </c>
      <c r="G5" s="14" t="s">
        <v>35</v>
      </c>
      <c r="I5" s="11" t="s">
        <v>8</v>
      </c>
      <c r="J5" s="12">
        <v>0.06666150213749668</v>
      </c>
      <c r="O5"/>
      <c r="P5"/>
      <c r="Q5"/>
      <c r="U5" s="11" t="s">
        <v>8</v>
      </c>
      <c r="V5" s="12">
        <v>0.08241334105170467</v>
      </c>
      <c r="AA5"/>
      <c r="AB5"/>
      <c r="AC5"/>
    </row>
    <row r="6" spans="1:29" ht="12" customHeight="1">
      <c r="A6" s="15" t="s">
        <v>11</v>
      </c>
      <c r="B6" s="16" t="s">
        <v>12</v>
      </c>
      <c r="C6" s="16" t="s">
        <v>13</v>
      </c>
      <c r="D6" s="16" t="s">
        <v>14</v>
      </c>
      <c r="E6" s="16" t="s">
        <v>15</v>
      </c>
      <c r="F6" s="17" t="s">
        <v>16</v>
      </c>
      <c r="G6" s="18" t="s">
        <v>5</v>
      </c>
      <c r="I6" s="11" t="s">
        <v>10</v>
      </c>
      <c r="J6" s="12">
        <v>0.04272974578204787</v>
      </c>
      <c r="O6"/>
      <c r="P6"/>
      <c r="Q6"/>
      <c r="U6" s="11" t="s">
        <v>10</v>
      </c>
      <c r="V6" s="12">
        <v>0.034119306370215444</v>
      </c>
      <c r="AA6"/>
      <c r="AB6"/>
      <c r="AC6"/>
    </row>
    <row r="7" spans="1:29" ht="12" customHeight="1">
      <c r="A7" s="20">
        <v>1975</v>
      </c>
      <c r="B7" s="21">
        <v>89.8</v>
      </c>
      <c r="C7" s="21">
        <v>92.129</v>
      </c>
      <c r="D7" s="21">
        <v>93.3871</v>
      </c>
      <c r="E7" s="21">
        <v>85.8333</v>
      </c>
      <c r="F7" s="22">
        <f>(30*B7+31*C7+31*D7+30*E7)/122</f>
        <v>90.32785327868854</v>
      </c>
      <c r="G7" s="10">
        <f aca="true" t="shared" si="0" ref="G7:G47">AVERAGE(F6:F8)</f>
        <v>90.13522909836067</v>
      </c>
      <c r="H7" s="19"/>
      <c r="I7" s="11" t="s">
        <v>17</v>
      </c>
      <c r="J7" s="12">
        <v>2.3270718594608395</v>
      </c>
      <c r="O7"/>
      <c r="P7"/>
      <c r="Q7"/>
      <c r="T7" s="19"/>
      <c r="U7" s="11" t="s">
        <v>17</v>
      </c>
      <c r="V7" s="12">
        <v>2.059959262644217</v>
      </c>
      <c r="AA7"/>
      <c r="AB7"/>
      <c r="AC7"/>
    </row>
    <row r="8" spans="1:29" ht="12" customHeight="1" thickBot="1">
      <c r="A8" s="20">
        <f aca="true" t="shared" si="1" ref="A8:A47">1+A7</f>
        <v>1976</v>
      </c>
      <c r="B8" s="21">
        <v>88.4333</v>
      </c>
      <c r="C8" s="21">
        <v>90.0645</v>
      </c>
      <c r="D8" s="21">
        <v>95.1613</v>
      </c>
      <c r="E8" s="21">
        <v>85.9333</v>
      </c>
      <c r="F8" s="22">
        <f aca="true" t="shared" si="2" ref="F8:F47">(30*B8+31*C8+31*D8+30*E8)/122</f>
        <v>89.94260491803279</v>
      </c>
      <c r="G8" s="10">
        <f t="shared" si="0"/>
        <v>92.0027218579235</v>
      </c>
      <c r="H8" s="10"/>
      <c r="I8" s="23" t="s">
        <v>18</v>
      </c>
      <c r="J8" s="23">
        <v>41</v>
      </c>
      <c r="O8"/>
      <c r="P8"/>
      <c r="Q8"/>
      <c r="T8" s="10"/>
      <c r="U8" s="23" t="s">
        <v>18</v>
      </c>
      <c r="V8" s="23">
        <v>21</v>
      </c>
      <c r="AA8"/>
      <c r="AB8"/>
      <c r="AC8"/>
    </row>
    <row r="9" spans="1:29" ht="12" customHeight="1">
      <c r="A9" s="20">
        <f t="shared" si="1"/>
        <v>1977</v>
      </c>
      <c r="B9" s="21">
        <v>94.3333</v>
      </c>
      <c r="C9" s="21">
        <v>99</v>
      </c>
      <c r="D9" s="24">
        <v>95.1613</v>
      </c>
      <c r="E9" s="24">
        <v>94.3667</v>
      </c>
      <c r="F9" s="22">
        <f t="shared" si="2"/>
        <v>95.73770737704918</v>
      </c>
      <c r="G9" s="10">
        <f t="shared" si="0"/>
        <v>92.97540300546449</v>
      </c>
      <c r="H9" s="10"/>
      <c r="O9"/>
      <c r="P9"/>
      <c r="Q9"/>
      <c r="T9" s="10"/>
      <c r="AA9"/>
      <c r="AB9"/>
      <c r="AC9"/>
    </row>
    <row r="10" spans="1:29" ht="12" customHeight="1" thickBot="1">
      <c r="A10" s="20">
        <f t="shared" si="1"/>
        <v>1978</v>
      </c>
      <c r="B10" s="21">
        <v>91.7667</v>
      </c>
      <c r="C10" s="21">
        <v>98.6129</v>
      </c>
      <c r="D10" s="21">
        <v>94.0645</v>
      </c>
      <c r="E10" s="21">
        <v>88.3333</v>
      </c>
      <c r="F10" s="22">
        <f t="shared" si="2"/>
        <v>93.24589672131148</v>
      </c>
      <c r="G10" s="10">
        <f t="shared" si="0"/>
        <v>93.68032950819672</v>
      </c>
      <c r="H10" s="10"/>
      <c r="I10" s="6" t="s">
        <v>19</v>
      </c>
      <c r="O10"/>
      <c r="P10"/>
      <c r="Q10"/>
      <c r="T10" s="10"/>
      <c r="U10" s="6" t="s">
        <v>19</v>
      </c>
      <c r="AA10"/>
      <c r="AB10"/>
      <c r="AC10"/>
    </row>
    <row r="11" spans="1:29" ht="12" customHeight="1">
      <c r="A11" s="20">
        <f t="shared" si="1"/>
        <v>1979</v>
      </c>
      <c r="B11" s="21">
        <v>90.5333</v>
      </c>
      <c r="C11" s="21">
        <v>95.2258</v>
      </c>
      <c r="D11" s="21">
        <v>93.2581</v>
      </c>
      <c r="E11" s="21">
        <v>89.0667</v>
      </c>
      <c r="F11" s="22">
        <f t="shared" si="2"/>
        <v>92.0573844262295</v>
      </c>
      <c r="G11" s="10">
        <f t="shared" si="0"/>
        <v>94.23223606557377</v>
      </c>
      <c r="H11" s="10"/>
      <c r="I11" s="25"/>
      <c r="J11" s="25" t="s">
        <v>20</v>
      </c>
      <c r="K11" s="25" t="s">
        <v>21</v>
      </c>
      <c r="L11" s="25" t="s">
        <v>22</v>
      </c>
      <c r="M11" s="25" t="s">
        <v>23</v>
      </c>
      <c r="N11" s="68" t="s">
        <v>24</v>
      </c>
      <c r="O11"/>
      <c r="P11"/>
      <c r="Q11"/>
      <c r="R11" s="26"/>
      <c r="S11" s="26"/>
      <c r="T11" s="10"/>
      <c r="U11" s="25"/>
      <c r="V11" s="25" t="s">
        <v>20</v>
      </c>
      <c r="W11" s="25" t="s">
        <v>21</v>
      </c>
      <c r="X11" s="25" t="s">
        <v>22</v>
      </c>
      <c r="Y11" s="25" t="s">
        <v>23</v>
      </c>
      <c r="Z11" s="68" t="s">
        <v>24</v>
      </c>
      <c r="AA11"/>
      <c r="AB11"/>
      <c r="AC11"/>
    </row>
    <row r="12" spans="1:29" ht="12" customHeight="1">
      <c r="A12" s="20">
        <f t="shared" si="1"/>
        <v>1980</v>
      </c>
      <c r="B12" s="21">
        <v>97.2</v>
      </c>
      <c r="C12" s="21">
        <v>102.4516</v>
      </c>
      <c r="D12" s="24">
        <v>99.0645</v>
      </c>
      <c r="E12" s="24">
        <v>90.6333</v>
      </c>
      <c r="F12" s="22">
        <f t="shared" si="2"/>
        <v>97.39342704918033</v>
      </c>
      <c r="G12" s="10">
        <f t="shared" si="0"/>
        <v>93.89617377049179</v>
      </c>
      <c r="H12" s="10"/>
      <c r="I12" s="11" t="s">
        <v>25</v>
      </c>
      <c r="J12" s="11">
        <v>1</v>
      </c>
      <c r="K12" s="27">
        <v>15.084124623311112</v>
      </c>
      <c r="L12" s="28">
        <v>15.084124623311112</v>
      </c>
      <c r="M12" s="28">
        <v>2.785483068914795</v>
      </c>
      <c r="N12" s="28">
        <v>0.1031316723054928</v>
      </c>
      <c r="O12"/>
      <c r="P12"/>
      <c r="Q12"/>
      <c r="R12" s="28"/>
      <c r="S12" s="28"/>
      <c r="T12" s="10"/>
      <c r="U12" s="11" t="s">
        <v>25</v>
      </c>
      <c r="V12" s="11">
        <v>1</v>
      </c>
      <c r="W12" s="27">
        <v>7.241379281057476</v>
      </c>
      <c r="X12" s="28">
        <v>7.241379281057476</v>
      </c>
      <c r="Y12" s="28">
        <v>1.7064911141767396</v>
      </c>
      <c r="Z12" s="28">
        <v>0.20703483277291923</v>
      </c>
      <c r="AA12"/>
      <c r="AB12"/>
      <c r="AC12"/>
    </row>
    <row r="13" spans="1:29" ht="12" customHeight="1">
      <c r="A13" s="20">
        <f t="shared" si="1"/>
        <v>1981</v>
      </c>
      <c r="B13" s="24">
        <v>89.4667</v>
      </c>
      <c r="C13" s="24">
        <v>96.1613</v>
      </c>
      <c r="D13" s="24">
        <v>95.1613</v>
      </c>
      <c r="E13" s="24">
        <v>87.9333</v>
      </c>
      <c r="F13" s="22">
        <f t="shared" si="2"/>
        <v>92.23770983606556</v>
      </c>
      <c r="G13" s="10">
        <f t="shared" si="0"/>
        <v>94.2076519125683</v>
      </c>
      <c r="H13" s="10"/>
      <c r="I13" s="11" t="s">
        <v>26</v>
      </c>
      <c r="J13" s="11">
        <v>39</v>
      </c>
      <c r="K13" s="27">
        <v>211.1952741246866</v>
      </c>
      <c r="L13" s="28">
        <v>5.415263439094528</v>
      </c>
      <c r="M13" s="28"/>
      <c r="N13" s="28"/>
      <c r="O13"/>
      <c r="P13"/>
      <c r="Q13"/>
      <c r="R13" s="28"/>
      <c r="S13" s="28"/>
      <c r="T13" s="10"/>
      <c r="U13" s="11" t="s">
        <v>26</v>
      </c>
      <c r="V13" s="11">
        <v>19</v>
      </c>
      <c r="W13" s="27">
        <v>80.62521111132043</v>
      </c>
      <c r="X13" s="28">
        <v>4.243432163753707</v>
      </c>
      <c r="Y13" s="28"/>
      <c r="Z13" s="28"/>
      <c r="AA13"/>
      <c r="AB13"/>
      <c r="AC13"/>
    </row>
    <row r="14" spans="1:29" ht="12" customHeight="1" thickBot="1">
      <c r="A14" s="20">
        <f t="shared" si="1"/>
        <v>1982</v>
      </c>
      <c r="B14" s="24">
        <v>89.1667</v>
      </c>
      <c r="C14" s="24">
        <v>94.6774</v>
      </c>
      <c r="D14" s="24">
        <v>97.8065</v>
      </c>
      <c r="E14" s="24">
        <v>90.1</v>
      </c>
      <c r="F14" s="22">
        <f t="shared" si="2"/>
        <v>92.99181885245902</v>
      </c>
      <c r="G14" s="10">
        <f t="shared" si="0"/>
        <v>92.04919234972677</v>
      </c>
      <c r="H14" s="10"/>
      <c r="I14" s="23" t="s">
        <v>27</v>
      </c>
      <c r="J14" s="23">
        <v>40</v>
      </c>
      <c r="K14" s="29">
        <v>226.2793987479977</v>
      </c>
      <c r="L14" s="23"/>
      <c r="M14" s="30"/>
      <c r="N14" s="30"/>
      <c r="O14"/>
      <c r="P14"/>
      <c r="Q14"/>
      <c r="R14" s="28"/>
      <c r="S14" s="28"/>
      <c r="T14" s="10"/>
      <c r="U14" s="23" t="s">
        <v>27</v>
      </c>
      <c r="V14" s="23">
        <v>20</v>
      </c>
      <c r="W14" s="29">
        <v>87.8665903923779</v>
      </c>
      <c r="X14" s="23"/>
      <c r="Y14" s="30"/>
      <c r="Z14" s="30"/>
      <c r="AA14"/>
      <c r="AB14"/>
      <c r="AC14"/>
    </row>
    <row r="15" spans="1:29" ht="12" customHeight="1" thickBot="1">
      <c r="A15" s="20">
        <f t="shared" si="1"/>
        <v>1983</v>
      </c>
      <c r="B15" s="24">
        <v>86.5667</v>
      </c>
      <c r="C15" s="24">
        <v>92.6452</v>
      </c>
      <c r="D15" s="24">
        <v>95.7097</v>
      </c>
      <c r="E15" s="24">
        <v>88.5333</v>
      </c>
      <c r="F15" s="22">
        <f t="shared" si="2"/>
        <v>90.91804836065573</v>
      </c>
      <c r="G15" s="10">
        <f t="shared" si="0"/>
        <v>92.41531666666667</v>
      </c>
      <c r="H15" s="10"/>
      <c r="O15"/>
      <c r="P15"/>
      <c r="Q15"/>
      <c r="T15" s="10"/>
      <c r="AA15"/>
      <c r="AB15"/>
      <c r="AC15"/>
    </row>
    <row r="16" spans="1:29" ht="12" customHeight="1">
      <c r="A16" s="20">
        <f t="shared" si="1"/>
        <v>1984</v>
      </c>
      <c r="B16" s="24">
        <v>93.3667</v>
      </c>
      <c r="C16" s="24">
        <v>96.4839</v>
      </c>
      <c r="D16" s="24">
        <v>96.7742</v>
      </c>
      <c r="E16" s="24">
        <v>86.5</v>
      </c>
      <c r="F16" s="22">
        <f t="shared" si="2"/>
        <v>93.33608278688524</v>
      </c>
      <c r="G16" s="10">
        <f t="shared" si="0"/>
        <v>92.50002131147541</v>
      </c>
      <c r="H16" s="10"/>
      <c r="I16" s="25"/>
      <c r="J16" s="25" t="s">
        <v>28</v>
      </c>
      <c r="K16" s="25" t="s">
        <v>17</v>
      </c>
      <c r="L16" s="25" t="s">
        <v>29</v>
      </c>
      <c r="M16" s="31" t="s">
        <v>30</v>
      </c>
      <c r="N16"/>
      <c r="O16"/>
      <c r="P16"/>
      <c r="Q16"/>
      <c r="T16" s="10"/>
      <c r="U16" s="25"/>
      <c r="V16" s="25" t="s">
        <v>28</v>
      </c>
      <c r="W16" s="25" t="s">
        <v>17</v>
      </c>
      <c r="X16" s="25" t="s">
        <v>29</v>
      </c>
      <c r="Y16" s="31" t="s">
        <v>30</v>
      </c>
      <c r="Z16"/>
      <c r="AA16"/>
      <c r="AB16"/>
      <c r="AC16"/>
    </row>
    <row r="17" spans="1:29" ht="12" customHeight="1">
      <c r="A17" s="20">
        <f t="shared" si="1"/>
        <v>1985</v>
      </c>
      <c r="B17" s="24">
        <v>89.9667</v>
      </c>
      <c r="C17" s="24">
        <v>95.4839</v>
      </c>
      <c r="D17" s="24">
        <v>99.4839</v>
      </c>
      <c r="E17" s="24">
        <v>87.7667</v>
      </c>
      <c r="F17" s="22">
        <f t="shared" si="2"/>
        <v>93.24593278688525</v>
      </c>
      <c r="G17" s="10">
        <f t="shared" si="0"/>
        <v>92.71859153005464</v>
      </c>
      <c r="H17" s="32"/>
      <c r="I17" s="11" t="s">
        <v>31</v>
      </c>
      <c r="J17" s="11">
        <v>-9.397357956817231</v>
      </c>
      <c r="K17" s="27">
        <v>61.2779723597866</v>
      </c>
      <c r="L17" s="28">
        <v>-0.15335621586239373</v>
      </c>
      <c r="M17" s="28">
        <v>0.8789081308244382</v>
      </c>
      <c r="N17"/>
      <c r="O17"/>
      <c r="P17"/>
      <c r="Q17"/>
      <c r="T17" s="32"/>
      <c r="U17" s="11" t="s">
        <v>31</v>
      </c>
      <c r="V17" s="11">
        <v>284.65784479809804</v>
      </c>
      <c r="W17" s="27">
        <v>147.35870665994716</v>
      </c>
      <c r="X17" s="28">
        <v>1.9317341421500782</v>
      </c>
      <c r="Y17" s="28">
        <v>0.06844560015044072</v>
      </c>
      <c r="Z17"/>
      <c r="AA17"/>
      <c r="AB17"/>
      <c r="AC17"/>
    </row>
    <row r="18" spans="1:29" ht="12" customHeight="1" thickBot="1">
      <c r="A18" s="20">
        <f t="shared" si="1"/>
        <v>1986</v>
      </c>
      <c r="B18" s="24">
        <v>88.5333</v>
      </c>
      <c r="C18" s="24">
        <v>96.3871</v>
      </c>
      <c r="D18" s="21">
        <v>92.9355</v>
      </c>
      <c r="E18" s="24">
        <v>88.2333</v>
      </c>
      <c r="F18" s="22">
        <f t="shared" si="2"/>
        <v>91.57375901639344</v>
      </c>
      <c r="G18" s="10">
        <f t="shared" si="0"/>
        <v>92.12296010928962</v>
      </c>
      <c r="H18" s="32"/>
      <c r="I18" s="23" t="s">
        <v>11</v>
      </c>
      <c r="J18" s="33">
        <v>0.051263010795681706</v>
      </c>
      <c r="K18" s="33">
        <v>0.03071523540937627</v>
      </c>
      <c r="L18" s="30">
        <v>1.6689766531964436</v>
      </c>
      <c r="M18" s="30">
        <v>0.10313167230549114</v>
      </c>
      <c r="N18"/>
      <c r="O18"/>
      <c r="P18"/>
      <c r="Q18"/>
      <c r="T18" s="32"/>
      <c r="U18" s="23" t="s">
        <v>11</v>
      </c>
      <c r="V18" s="33">
        <v>-0.09697622737917816</v>
      </c>
      <c r="W18" s="33">
        <v>0.07423577885371581</v>
      </c>
      <c r="X18" s="30">
        <v>-1.3063273380652907</v>
      </c>
      <c r="Y18" s="30">
        <v>0.20703483277291768</v>
      </c>
      <c r="Z18"/>
      <c r="AA18"/>
      <c r="AB18"/>
      <c r="AC18"/>
    </row>
    <row r="19" spans="1:29" ht="12" customHeight="1">
      <c r="A19" s="20">
        <f t="shared" si="1"/>
        <v>1987</v>
      </c>
      <c r="B19" s="24">
        <v>87.8333</v>
      </c>
      <c r="C19" s="24">
        <v>92.8387</v>
      </c>
      <c r="D19" s="24">
        <v>97.0323</v>
      </c>
      <c r="E19" s="24">
        <v>88.2667</v>
      </c>
      <c r="F19" s="22">
        <f t="shared" si="2"/>
        <v>91.54918852459016</v>
      </c>
      <c r="G19" s="10">
        <f t="shared" si="0"/>
        <v>92.57650000000001</v>
      </c>
      <c r="H19" s="32"/>
      <c r="I19"/>
      <c r="J19"/>
      <c r="K19"/>
      <c r="L19"/>
      <c r="M19"/>
      <c r="N19"/>
      <c r="O19"/>
      <c r="P19"/>
      <c r="Q19"/>
      <c r="T19" s="32"/>
      <c r="U19"/>
      <c r="V19"/>
      <c r="W19"/>
      <c r="X19"/>
      <c r="Y19"/>
      <c r="Z19"/>
      <c r="AA19"/>
      <c r="AB19"/>
      <c r="AC19"/>
    </row>
    <row r="20" spans="1:29" ht="12" customHeight="1">
      <c r="A20" s="20">
        <f t="shared" si="1"/>
        <v>1988</v>
      </c>
      <c r="B20" s="24">
        <v>91.2667</v>
      </c>
      <c r="C20" s="24">
        <v>97.5484</v>
      </c>
      <c r="D20" s="24">
        <v>99.129</v>
      </c>
      <c r="E20" s="24">
        <v>90.2333</v>
      </c>
      <c r="F20" s="22">
        <f t="shared" si="2"/>
        <v>94.6065524590164</v>
      </c>
      <c r="G20" s="10">
        <f t="shared" si="0"/>
        <v>91.60654890710383</v>
      </c>
      <c r="H20" s="32"/>
      <c r="I20"/>
      <c r="J20"/>
      <c r="K20"/>
      <c r="L20"/>
      <c r="M20"/>
      <c r="N20"/>
      <c r="O20"/>
      <c r="P20"/>
      <c r="Q20"/>
      <c r="T20" s="32"/>
      <c r="U20"/>
      <c r="V20"/>
      <c r="W20"/>
      <c r="X20"/>
      <c r="Y20"/>
      <c r="Z20"/>
      <c r="AA20"/>
      <c r="AB20"/>
      <c r="AC20"/>
    </row>
    <row r="21" spans="1:29" ht="12" customHeight="1">
      <c r="A21" s="20">
        <f t="shared" si="1"/>
        <v>1989</v>
      </c>
      <c r="B21" s="24">
        <v>87</v>
      </c>
      <c r="C21" s="24">
        <v>91.9677</v>
      </c>
      <c r="D21" s="24">
        <v>91.3548</v>
      </c>
      <c r="E21" s="24">
        <v>84.1333</v>
      </c>
      <c r="F21" s="22">
        <f t="shared" si="2"/>
        <v>88.66390573770491</v>
      </c>
      <c r="G21" s="10">
        <f t="shared" si="0"/>
        <v>92.05463770491804</v>
      </c>
      <c r="H21" s="32"/>
      <c r="I21"/>
      <c r="J21"/>
      <c r="K21"/>
      <c r="L21"/>
      <c r="M21"/>
      <c r="N21"/>
      <c r="O21"/>
      <c r="P21"/>
      <c r="Q21"/>
      <c r="T21" s="32"/>
      <c r="U21"/>
      <c r="V21"/>
      <c r="W21"/>
      <c r="X21"/>
      <c r="Y21"/>
      <c r="Z21"/>
      <c r="AA21"/>
      <c r="AB21"/>
      <c r="AC21"/>
    </row>
    <row r="22" spans="1:29" ht="12" customHeight="1">
      <c r="A22" s="20">
        <f t="shared" si="1"/>
        <v>1990</v>
      </c>
      <c r="B22" s="24">
        <v>94.6</v>
      </c>
      <c r="C22" s="24">
        <v>92.7097</v>
      </c>
      <c r="D22" s="24">
        <v>95.0968</v>
      </c>
      <c r="E22" s="24">
        <v>89.1</v>
      </c>
      <c r="F22" s="22">
        <f t="shared" si="2"/>
        <v>92.89345491803279</v>
      </c>
      <c r="G22" s="10">
        <f t="shared" si="0"/>
        <v>90.54097650273224</v>
      </c>
      <c r="H22" s="32"/>
      <c r="I22" t="s">
        <v>0</v>
      </c>
      <c r="J22"/>
      <c r="K22"/>
      <c r="L22"/>
      <c r="M22"/>
      <c r="N22"/>
      <c r="O22"/>
      <c r="P22"/>
      <c r="Q22"/>
      <c r="T22" s="6"/>
      <c r="U22" t="s">
        <v>0</v>
      </c>
      <c r="V22"/>
      <c r="W22"/>
      <c r="X22"/>
      <c r="Y22"/>
      <c r="Z22"/>
      <c r="AA22"/>
      <c r="AB22"/>
      <c r="AC22"/>
    </row>
    <row r="23" spans="1:29" ht="12" customHeight="1" thickBot="1">
      <c r="A23" s="20">
        <f t="shared" si="1"/>
        <v>1991</v>
      </c>
      <c r="B23" s="24">
        <v>90.8</v>
      </c>
      <c r="C23" s="24">
        <v>95.0323</v>
      </c>
      <c r="D23" s="24">
        <v>90.5161</v>
      </c>
      <c r="E23" s="24">
        <v>83.7333</v>
      </c>
      <c r="F23" s="22">
        <f t="shared" si="2"/>
        <v>90.06556885245902</v>
      </c>
      <c r="G23" s="10">
        <f t="shared" si="0"/>
        <v>90.75957650273223</v>
      </c>
      <c r="H23" s="6"/>
      <c r="I23" s="6" t="s">
        <v>2</v>
      </c>
      <c r="J23" s="6" t="s">
        <v>3</v>
      </c>
      <c r="K23" s="7" t="s">
        <v>59</v>
      </c>
      <c r="L23" s="67">
        <v>2013</v>
      </c>
      <c r="M23"/>
      <c r="N23"/>
      <c r="O23"/>
      <c r="P23"/>
      <c r="Q23"/>
      <c r="T23" s="6"/>
      <c r="U23" s="6" t="s">
        <v>2</v>
      </c>
      <c r="V23" s="6" t="s">
        <v>3</v>
      </c>
      <c r="W23" s="65" t="s">
        <v>58</v>
      </c>
      <c r="X23" s="66">
        <v>2015</v>
      </c>
      <c r="Y23"/>
      <c r="Z23"/>
      <c r="AA23"/>
      <c r="AB23"/>
      <c r="AC23"/>
    </row>
    <row r="24" spans="1:29" ht="12" customHeight="1">
      <c r="A24" s="20">
        <f t="shared" si="1"/>
        <v>1992</v>
      </c>
      <c r="B24" s="24">
        <v>88.2667</v>
      </c>
      <c r="C24" s="24">
        <v>93.2581</v>
      </c>
      <c r="D24" s="24">
        <v>88.871</v>
      </c>
      <c r="E24" s="24">
        <v>86.7667</v>
      </c>
      <c r="F24" s="22">
        <f t="shared" si="2"/>
        <v>89.31970573770492</v>
      </c>
      <c r="G24" s="10">
        <f t="shared" si="0"/>
        <v>90.6147601092896</v>
      </c>
      <c r="H24" s="6"/>
      <c r="I24" s="8" t="s">
        <v>4</v>
      </c>
      <c r="J24" s="8"/>
      <c r="O24"/>
      <c r="P24"/>
      <c r="Q24"/>
      <c r="T24" s="6"/>
      <c r="U24" s="8" t="s">
        <v>4</v>
      </c>
      <c r="V24" s="8"/>
      <c r="AA24"/>
      <c r="AB24"/>
      <c r="AC24"/>
    </row>
    <row r="25" spans="1:29" ht="12" customHeight="1">
      <c r="A25" s="20">
        <f t="shared" si="1"/>
        <v>1993</v>
      </c>
      <c r="B25" s="24">
        <v>90.2333</v>
      </c>
      <c r="C25" s="24">
        <v>95.6452</v>
      </c>
      <c r="D25" s="21">
        <v>97.0645</v>
      </c>
      <c r="E25" s="24">
        <v>86.6333</v>
      </c>
      <c r="F25" s="22">
        <f t="shared" si="2"/>
        <v>92.45900573770491</v>
      </c>
      <c r="G25" s="10">
        <f t="shared" si="0"/>
        <v>91.17487240437158</v>
      </c>
      <c r="H25" s="6"/>
      <c r="I25" s="11" t="s">
        <v>6</v>
      </c>
      <c r="J25" s="12">
        <v>0.31212650549726956</v>
      </c>
      <c r="O25"/>
      <c r="P25"/>
      <c r="Q25"/>
      <c r="T25" s="6"/>
      <c r="U25" s="11" t="s">
        <v>6</v>
      </c>
      <c r="V25" s="12">
        <v>0.28604019734348046</v>
      </c>
      <c r="AA25"/>
      <c r="AB25"/>
      <c r="AC25"/>
    </row>
    <row r="26" spans="1:29" ht="12" customHeight="1">
      <c r="A26" s="20">
        <f t="shared" si="1"/>
        <v>1994</v>
      </c>
      <c r="B26" s="24">
        <v>93.3333</v>
      </c>
      <c r="C26" s="24">
        <v>92.871</v>
      </c>
      <c r="D26" s="24">
        <v>94.9355</v>
      </c>
      <c r="E26" s="24">
        <v>85.7</v>
      </c>
      <c r="F26" s="22">
        <f t="shared" si="2"/>
        <v>91.74590573770492</v>
      </c>
      <c r="G26" s="10">
        <f t="shared" si="0"/>
        <v>91.75136693989072</v>
      </c>
      <c r="H26" s="6"/>
      <c r="I26" s="11" t="s">
        <v>8</v>
      </c>
      <c r="J26" s="12">
        <v>0.09742295543393706</v>
      </c>
      <c r="O26"/>
      <c r="P26"/>
      <c r="Q26"/>
      <c r="T26" s="6"/>
      <c r="U26" s="11" t="s">
        <v>8</v>
      </c>
      <c r="V26" s="12">
        <v>0.08181899449629725</v>
      </c>
      <c r="AA26"/>
      <c r="AB26"/>
      <c r="AC26"/>
    </row>
    <row r="27" spans="1:29" ht="12" customHeight="1">
      <c r="A27" s="20">
        <f t="shared" si="1"/>
        <v>1995</v>
      </c>
      <c r="B27" s="24">
        <v>89</v>
      </c>
      <c r="C27" s="24">
        <v>95.7097</v>
      </c>
      <c r="D27" s="24">
        <v>93.5484</v>
      </c>
      <c r="E27" s="24">
        <v>85.7</v>
      </c>
      <c r="F27" s="22">
        <f t="shared" si="2"/>
        <v>91.0491893442623</v>
      </c>
      <c r="G27" s="10">
        <f t="shared" si="0"/>
        <v>91.27323606557377</v>
      </c>
      <c r="H27" s="6"/>
      <c r="I27" s="11" t="s">
        <v>10</v>
      </c>
      <c r="J27" s="12">
        <v>0.07087657177022932</v>
      </c>
      <c r="O27"/>
      <c r="P27"/>
      <c r="Q27"/>
      <c r="T27" s="6"/>
      <c r="U27" s="11" t="s">
        <v>10</v>
      </c>
      <c r="V27" s="12">
        <v>0.033493678417155</v>
      </c>
      <c r="AA27"/>
      <c r="AB27"/>
      <c r="AC27"/>
    </row>
    <row r="28" spans="1:29" ht="12" customHeight="1">
      <c r="A28" s="20">
        <f t="shared" si="1"/>
        <v>1996</v>
      </c>
      <c r="B28" s="24">
        <v>93.3</v>
      </c>
      <c r="C28" s="24">
        <v>96.0323</v>
      </c>
      <c r="D28" s="24">
        <v>90.9355</v>
      </c>
      <c r="E28" s="24">
        <v>83.6667</v>
      </c>
      <c r="F28" s="22">
        <f t="shared" si="2"/>
        <v>91.0246131147541</v>
      </c>
      <c r="G28" s="10">
        <f t="shared" si="0"/>
        <v>91.68854071038253</v>
      </c>
      <c r="H28" s="6"/>
      <c r="I28" s="11" t="s">
        <v>17</v>
      </c>
      <c r="J28" s="12">
        <v>1.4697462206489889</v>
      </c>
      <c r="O28"/>
      <c r="P28"/>
      <c r="Q28"/>
      <c r="T28" s="6"/>
      <c r="U28" s="11" t="s">
        <v>17</v>
      </c>
      <c r="V28" s="12">
        <v>2.436699152739635</v>
      </c>
      <c r="AA28"/>
      <c r="AB28"/>
      <c r="AC28"/>
    </row>
    <row r="29" spans="1:29" ht="12" customHeight="1" thickBot="1">
      <c r="A29" s="20">
        <f t="shared" si="1"/>
        <v>1997</v>
      </c>
      <c r="B29" s="24">
        <v>89.4667</v>
      </c>
      <c r="C29" s="24">
        <v>95.2581</v>
      </c>
      <c r="D29" s="24">
        <v>94.6129</v>
      </c>
      <c r="E29" s="24">
        <v>92.5</v>
      </c>
      <c r="F29" s="22">
        <f t="shared" si="2"/>
        <v>92.99181967213116</v>
      </c>
      <c r="G29" s="10">
        <f t="shared" si="0"/>
        <v>94.07924398907103</v>
      </c>
      <c r="H29" s="6"/>
      <c r="I29" s="23" t="s">
        <v>18</v>
      </c>
      <c r="J29" s="23">
        <v>36</v>
      </c>
      <c r="O29"/>
      <c r="P29"/>
      <c r="Q29"/>
      <c r="T29" s="6"/>
      <c r="U29" s="23" t="s">
        <v>18</v>
      </c>
      <c r="V29" s="23">
        <v>21</v>
      </c>
      <c r="AA29"/>
      <c r="AB29"/>
      <c r="AC29"/>
    </row>
    <row r="30" spans="1:29" ht="12" customHeight="1">
      <c r="A30" s="20">
        <f t="shared" si="1"/>
        <v>1998</v>
      </c>
      <c r="B30" s="24">
        <v>96.2667</v>
      </c>
      <c r="C30" s="24">
        <v>103.1935</v>
      </c>
      <c r="D30" s="34">
        <v>99</v>
      </c>
      <c r="E30" s="24">
        <v>94.2333</v>
      </c>
      <c r="F30" s="22">
        <f t="shared" si="2"/>
        <v>98.22129918032786</v>
      </c>
      <c r="G30" s="10">
        <f t="shared" si="0"/>
        <v>95.08470382513661</v>
      </c>
      <c r="H30" s="6"/>
      <c r="O30"/>
      <c r="P30"/>
      <c r="Q30"/>
      <c r="T30" s="6"/>
      <c r="AA30"/>
      <c r="AB30"/>
      <c r="AC30"/>
    </row>
    <row r="31" spans="1:29" ht="12" customHeight="1" thickBot="1">
      <c r="A31" s="20">
        <f t="shared" si="1"/>
        <v>1999</v>
      </c>
      <c r="B31" s="24">
        <v>89.3667</v>
      </c>
      <c r="C31" s="24">
        <v>95.8387</v>
      </c>
      <c r="D31" s="34">
        <v>101.4194</v>
      </c>
      <c r="E31" s="24">
        <v>89.2333</v>
      </c>
      <c r="F31" s="22">
        <f t="shared" si="2"/>
        <v>94.04099262295082</v>
      </c>
      <c r="G31" s="10">
        <f t="shared" si="0"/>
        <v>95.60236912568307</v>
      </c>
      <c r="H31" s="6"/>
      <c r="I31" s="6" t="s">
        <v>19</v>
      </c>
      <c r="O31"/>
      <c r="P31"/>
      <c r="Q31"/>
      <c r="T31" s="6"/>
      <c r="U31" s="6" t="s">
        <v>19</v>
      </c>
      <c r="AA31"/>
      <c r="AB31"/>
      <c r="AC31"/>
    </row>
    <row r="32" spans="1:29" ht="12" customHeight="1">
      <c r="A32" s="20">
        <f t="shared" si="1"/>
        <v>2000</v>
      </c>
      <c r="B32" s="58">
        <f>Interpolate!B9</f>
        <v>88.2727</v>
      </c>
      <c r="C32" s="24">
        <v>97.7419</v>
      </c>
      <c r="D32" s="58">
        <f>Interpolate!D9</f>
        <v>99.4286</v>
      </c>
      <c r="E32" s="24">
        <v>92.4667</v>
      </c>
      <c r="F32" s="22">
        <f t="shared" si="2"/>
        <v>94.54481557377049</v>
      </c>
      <c r="G32" s="10">
        <f t="shared" si="0"/>
        <v>93.66248852459016</v>
      </c>
      <c r="H32" s="6"/>
      <c r="I32" s="25"/>
      <c r="J32" s="25" t="s">
        <v>20</v>
      </c>
      <c r="K32" s="25" t="s">
        <v>21</v>
      </c>
      <c r="L32" s="25" t="s">
        <v>22</v>
      </c>
      <c r="M32" s="25" t="s">
        <v>23</v>
      </c>
      <c r="N32" s="25" t="s">
        <v>24</v>
      </c>
      <c r="O32"/>
      <c r="P32"/>
      <c r="Q32"/>
      <c r="R32" s="26"/>
      <c r="S32" s="26"/>
      <c r="T32" s="6"/>
      <c r="U32" s="25"/>
      <c r="V32" s="25" t="s">
        <v>20</v>
      </c>
      <c r="W32" s="25" t="s">
        <v>21</v>
      </c>
      <c r="X32" s="25" t="s">
        <v>22</v>
      </c>
      <c r="Y32" s="25" t="s">
        <v>23</v>
      </c>
      <c r="Z32" s="68" t="s">
        <v>24</v>
      </c>
      <c r="AA32"/>
      <c r="AB32"/>
      <c r="AC32"/>
    </row>
    <row r="33" spans="1:29" ht="12" customHeight="1">
      <c r="A33" s="20">
        <f t="shared" si="1"/>
        <v>2001</v>
      </c>
      <c r="B33" s="24">
        <v>91.7</v>
      </c>
      <c r="C33" s="24">
        <v>98.4839</v>
      </c>
      <c r="D33" s="24">
        <v>95.1613</v>
      </c>
      <c r="E33" s="24">
        <v>83.9667</v>
      </c>
      <c r="F33" s="22">
        <f t="shared" si="2"/>
        <v>92.40165737704918</v>
      </c>
      <c r="G33" s="10">
        <f t="shared" si="0"/>
        <v>93.0149475409836</v>
      </c>
      <c r="H33" s="6"/>
      <c r="I33" s="11" t="s">
        <v>25</v>
      </c>
      <c r="J33" s="11">
        <v>1</v>
      </c>
      <c r="K33" s="27">
        <v>7.92758007909687</v>
      </c>
      <c r="L33" s="28">
        <v>7.92758007909687</v>
      </c>
      <c r="M33" s="28">
        <v>3.6699143909054013</v>
      </c>
      <c r="N33" s="28">
        <v>0.06384362282906465</v>
      </c>
      <c r="O33"/>
      <c r="P33"/>
      <c r="Q33"/>
      <c r="R33" s="28"/>
      <c r="S33" s="28"/>
      <c r="T33" s="6"/>
      <c r="U33" s="11" t="s">
        <v>25</v>
      </c>
      <c r="V33" s="11">
        <v>1</v>
      </c>
      <c r="W33" s="27">
        <v>10.052712431829931</v>
      </c>
      <c r="X33" s="28">
        <v>10.052712431829931</v>
      </c>
      <c r="Y33" s="28">
        <v>1.6930876222786102</v>
      </c>
      <c r="Z33" s="28">
        <v>0.20875312903613008</v>
      </c>
      <c r="AA33"/>
      <c r="AB33"/>
      <c r="AC33"/>
    </row>
    <row r="34" spans="1:29" ht="12" customHeight="1">
      <c r="A34" s="20">
        <f t="shared" si="1"/>
        <v>2002</v>
      </c>
      <c r="B34" s="24">
        <v>90.1</v>
      </c>
      <c r="C34" s="24">
        <v>92.871</v>
      </c>
      <c r="D34" s="24">
        <v>95.5161</v>
      </c>
      <c r="E34" s="24">
        <v>89.7667</v>
      </c>
      <c r="F34" s="22">
        <f t="shared" si="2"/>
        <v>92.09836967213116</v>
      </c>
      <c r="G34" s="10">
        <f t="shared" si="0"/>
        <v>92.07377704918032</v>
      </c>
      <c r="H34" s="6"/>
      <c r="I34" s="11" t="s">
        <v>26</v>
      </c>
      <c r="J34" s="11">
        <v>34</v>
      </c>
      <c r="K34" s="27">
        <v>73.44523440580754</v>
      </c>
      <c r="L34" s="28">
        <v>2.1601539531119864</v>
      </c>
      <c r="M34" s="28"/>
      <c r="N34" s="28"/>
      <c r="O34"/>
      <c r="P34"/>
      <c r="Q34"/>
      <c r="R34" s="28"/>
      <c r="S34" s="28"/>
      <c r="T34" s="6"/>
      <c r="U34" s="11" t="s">
        <v>26</v>
      </c>
      <c r="V34" s="11">
        <v>19</v>
      </c>
      <c r="W34" s="27">
        <v>112.81255245827907</v>
      </c>
      <c r="X34" s="28">
        <v>5.937502760962056</v>
      </c>
      <c r="Y34" s="28"/>
      <c r="Z34" s="28"/>
      <c r="AA34"/>
      <c r="AB34"/>
      <c r="AC34"/>
    </row>
    <row r="35" spans="1:29" ht="12" customHeight="1" thickBot="1">
      <c r="A35" s="20">
        <f t="shared" si="1"/>
        <v>2003</v>
      </c>
      <c r="B35" s="24">
        <v>88.3667</v>
      </c>
      <c r="C35" s="24">
        <v>97.6774</v>
      </c>
      <c r="D35" s="24">
        <v>96.9677</v>
      </c>
      <c r="E35" s="24">
        <v>83.5</v>
      </c>
      <c r="F35" s="22">
        <f t="shared" si="2"/>
        <v>91.72130409836065</v>
      </c>
      <c r="G35" s="10">
        <f t="shared" si="0"/>
        <v>90.87431693989072</v>
      </c>
      <c r="H35" s="6"/>
      <c r="I35" s="23" t="s">
        <v>27</v>
      </c>
      <c r="J35" s="23">
        <v>35</v>
      </c>
      <c r="K35" s="29">
        <v>81.37281448490441</v>
      </c>
      <c r="L35" s="23"/>
      <c r="M35" s="30"/>
      <c r="N35" s="30"/>
      <c r="O35"/>
      <c r="P35"/>
      <c r="Q35"/>
      <c r="R35" s="28"/>
      <c r="S35" s="28"/>
      <c r="T35" s="6"/>
      <c r="U35" s="23" t="s">
        <v>27</v>
      </c>
      <c r="V35" s="23">
        <v>20</v>
      </c>
      <c r="W35" s="29">
        <v>122.865264890109</v>
      </c>
      <c r="X35" s="23"/>
      <c r="Y35" s="30"/>
      <c r="Z35" s="30"/>
      <c r="AA35"/>
      <c r="AB35"/>
      <c r="AC35"/>
    </row>
    <row r="36" spans="1:29" ht="12" customHeight="1" thickBot="1">
      <c r="A36" s="20">
        <f t="shared" si="1"/>
        <v>2004</v>
      </c>
      <c r="B36" s="24">
        <v>86.4333</v>
      </c>
      <c r="C36" s="24">
        <v>91.4516</v>
      </c>
      <c r="D36" s="24">
        <v>88.7742</v>
      </c>
      <c r="E36" s="24">
        <v>88.4667</v>
      </c>
      <c r="F36" s="22">
        <f t="shared" si="2"/>
        <v>88.80327704918034</v>
      </c>
      <c r="G36" s="10">
        <f>AVERAGE(F35:F37)</f>
        <v>91.77595355191256</v>
      </c>
      <c r="H36" s="6"/>
      <c r="O36"/>
      <c r="P36"/>
      <c r="Q36"/>
      <c r="T36" s="6"/>
      <c r="AA36"/>
      <c r="AB36"/>
      <c r="AC36"/>
    </row>
    <row r="37" spans="1:29" ht="12" customHeight="1">
      <c r="A37" s="20">
        <f t="shared" si="1"/>
        <v>2005</v>
      </c>
      <c r="B37" s="24">
        <v>93.6333</v>
      </c>
      <c r="C37" s="24">
        <v>93.871</v>
      </c>
      <c r="D37" s="24">
        <v>96.5161</v>
      </c>
      <c r="E37" s="24">
        <v>95.1667</v>
      </c>
      <c r="F37" s="22">
        <f t="shared" si="2"/>
        <v>94.80327950819672</v>
      </c>
      <c r="G37" s="10">
        <f t="shared" si="0"/>
        <v>92.82240901639345</v>
      </c>
      <c r="H37" s="6"/>
      <c r="I37" s="25"/>
      <c r="J37" s="25" t="s">
        <v>28</v>
      </c>
      <c r="K37" s="25" t="s">
        <v>17</v>
      </c>
      <c r="L37" s="25" t="s">
        <v>29</v>
      </c>
      <c r="M37" s="31" t="s">
        <v>30</v>
      </c>
      <c r="O37"/>
      <c r="P37"/>
      <c r="Q37"/>
      <c r="T37" s="6"/>
      <c r="U37" s="25"/>
      <c r="V37" s="25" t="s">
        <v>28</v>
      </c>
      <c r="W37" s="25" t="s">
        <v>17</v>
      </c>
      <c r="X37" s="25" t="s">
        <v>29</v>
      </c>
      <c r="Y37" s="31" t="s">
        <v>30</v>
      </c>
      <c r="Z37"/>
      <c r="AA37"/>
      <c r="AB37"/>
      <c r="AC37"/>
    </row>
    <row r="38" spans="1:29" ht="12" customHeight="1">
      <c r="A38" s="20">
        <f t="shared" si="1"/>
        <v>2006</v>
      </c>
      <c r="B38" s="24">
        <v>93.4667</v>
      </c>
      <c r="C38" s="24">
        <v>98.0645</v>
      </c>
      <c r="D38" s="24">
        <v>100.0323</v>
      </c>
      <c r="E38" s="24">
        <v>87.6</v>
      </c>
      <c r="F38" s="22">
        <f t="shared" si="2"/>
        <v>94.86067049180328</v>
      </c>
      <c r="G38" s="10">
        <f t="shared" si="0"/>
        <v>93.13115983606558</v>
      </c>
      <c r="H38" s="6"/>
      <c r="I38" s="11" t="s">
        <v>31</v>
      </c>
      <c r="J38" s="11">
        <v>2.6427062747814176</v>
      </c>
      <c r="K38" s="27">
        <v>47.05485695104209</v>
      </c>
      <c r="L38" s="28">
        <v>0.056162242242729664</v>
      </c>
      <c r="M38" s="28">
        <v>0.9555413110019357</v>
      </c>
      <c r="O38"/>
      <c r="P38"/>
      <c r="Q38"/>
      <c r="T38" s="6"/>
      <c r="U38" s="11" t="s">
        <v>31</v>
      </c>
      <c r="V38" s="11">
        <v>-135.59453337236457</v>
      </c>
      <c r="W38" s="27">
        <v>176.06494981125667</v>
      </c>
      <c r="X38" s="28">
        <v>-0.7701392782477331</v>
      </c>
      <c r="Y38" s="28">
        <v>0.450687470807527</v>
      </c>
      <c r="Z38"/>
      <c r="AA38"/>
      <c r="AB38"/>
      <c r="AC38"/>
    </row>
    <row r="39" spans="1:29" ht="12" customHeight="1" thickBot="1">
      <c r="A39" s="20">
        <f t="shared" si="1"/>
        <v>2007</v>
      </c>
      <c r="B39" s="24">
        <v>86.4667</v>
      </c>
      <c r="C39" s="24">
        <v>88.871</v>
      </c>
      <c r="D39" s="24">
        <v>95.3226</v>
      </c>
      <c r="E39" s="4">
        <v>88.1</v>
      </c>
      <c r="F39" s="22">
        <f t="shared" si="2"/>
        <v>89.72952950819672</v>
      </c>
      <c r="G39" s="10">
        <f t="shared" si="0"/>
        <v>92.62842759562841</v>
      </c>
      <c r="H39" s="10"/>
      <c r="I39" s="23" t="s">
        <v>11</v>
      </c>
      <c r="J39" s="33">
        <v>0.04517257080265297</v>
      </c>
      <c r="K39" s="33">
        <v>0.02358016504512233</v>
      </c>
      <c r="L39" s="30">
        <v>1.9157020621446892</v>
      </c>
      <c r="M39" s="30">
        <v>0.06384362282906425</v>
      </c>
      <c r="O39"/>
      <c r="P39"/>
      <c r="Q39"/>
      <c r="T39" s="6"/>
      <c r="U39" s="23" t="s">
        <v>11</v>
      </c>
      <c r="V39" s="33">
        <v>0.1142605386416858</v>
      </c>
      <c r="W39" s="33">
        <v>0.0878125420808666</v>
      </c>
      <c r="X39" s="30">
        <v>1.3011870051144088</v>
      </c>
      <c r="Y39" s="30">
        <v>0.20875312903613086</v>
      </c>
      <c r="Z39"/>
      <c r="AA39"/>
      <c r="AB39"/>
      <c r="AC39"/>
    </row>
    <row r="40" spans="1:29" ht="12" customHeight="1">
      <c r="A40" s="20">
        <f t="shared" si="1"/>
        <v>2008</v>
      </c>
      <c r="B40" s="24">
        <v>95.2</v>
      </c>
      <c r="C40" s="24">
        <v>98.2903</v>
      </c>
      <c r="D40" s="24">
        <v>94.0968</v>
      </c>
      <c r="E40" s="24">
        <v>85.4</v>
      </c>
      <c r="F40" s="22">
        <f t="shared" si="2"/>
        <v>93.29508278688525</v>
      </c>
      <c r="G40" s="10">
        <f t="shared" si="0"/>
        <v>91.78689699453552</v>
      </c>
      <c r="I40"/>
      <c r="J40"/>
      <c r="K40"/>
      <c r="L40"/>
      <c r="M40"/>
      <c r="N40"/>
      <c r="O40"/>
      <c r="P40"/>
      <c r="Q40"/>
      <c r="T40" s="6"/>
      <c r="U40"/>
      <c r="V40"/>
      <c r="W40"/>
      <c r="X40"/>
      <c r="Y40"/>
      <c r="Z40"/>
      <c r="AA40"/>
      <c r="AB40"/>
      <c r="AC40"/>
    </row>
    <row r="41" spans="1:29" ht="12" customHeight="1">
      <c r="A41" s="20">
        <f t="shared" si="1"/>
        <v>2009</v>
      </c>
      <c r="B41" s="24">
        <v>92.8667</v>
      </c>
      <c r="C41" s="24">
        <v>96.7419</v>
      </c>
      <c r="D41" s="24">
        <v>95.7097</v>
      </c>
      <c r="E41" s="24">
        <v>83.7667</v>
      </c>
      <c r="F41" s="22">
        <f t="shared" si="2"/>
        <v>92.33607868852458</v>
      </c>
      <c r="G41" s="10">
        <f t="shared" si="0"/>
        <v>93.39071912568306</v>
      </c>
      <c r="I41"/>
      <c r="J41"/>
      <c r="K41"/>
      <c r="L41"/>
      <c r="M41"/>
      <c r="N41"/>
      <c r="O41"/>
      <c r="P41"/>
      <c r="Q41"/>
      <c r="T41" s="6"/>
      <c r="U41"/>
      <c r="V41"/>
      <c r="W41"/>
      <c r="X41"/>
      <c r="Y41"/>
      <c r="Z41"/>
      <c r="AA41"/>
      <c r="AB41"/>
      <c r="AC41"/>
    </row>
    <row r="42" spans="1:29" ht="12" customHeight="1">
      <c r="A42" s="20">
        <f t="shared" si="1"/>
        <v>2010</v>
      </c>
      <c r="B42" s="24">
        <v>96.1</v>
      </c>
      <c r="C42" s="24">
        <v>94.2903</v>
      </c>
      <c r="D42" s="24">
        <v>99.6452</v>
      </c>
      <c r="E42" s="24">
        <v>87.9667</v>
      </c>
      <c r="F42" s="22">
        <f t="shared" si="2"/>
        <v>94.54099590163935</v>
      </c>
      <c r="G42" s="10">
        <f t="shared" si="0"/>
        <v>95.31693907103825</v>
      </c>
      <c r="I42"/>
      <c r="J42"/>
      <c r="K42"/>
      <c r="L42"/>
      <c r="M42"/>
      <c r="N42"/>
      <c r="O42"/>
      <c r="P42"/>
      <c r="Q42"/>
      <c r="T42" s="6"/>
      <c r="U42"/>
      <c r="V42"/>
      <c r="W42"/>
      <c r="X42"/>
      <c r="Y42"/>
      <c r="Z42"/>
      <c r="AA42"/>
      <c r="AB42"/>
      <c r="AC42"/>
    </row>
    <row r="43" spans="1:20" ht="12" customHeight="1">
      <c r="A43" s="20">
        <f t="shared" si="1"/>
        <v>2011</v>
      </c>
      <c r="B43" s="24">
        <v>98.5333</v>
      </c>
      <c r="C43" s="24">
        <v>101.5806</v>
      </c>
      <c r="D43" s="24">
        <v>104.129</v>
      </c>
      <c r="E43" s="24">
        <v>91.8</v>
      </c>
      <c r="F43" s="22">
        <f t="shared" si="2"/>
        <v>99.07374262295082</v>
      </c>
      <c r="G43" s="10">
        <f t="shared" si="0"/>
        <v>96.10382622950819</v>
      </c>
      <c r="H43" s="32"/>
      <c r="T43" s="32"/>
    </row>
    <row r="44" spans="1:20" ht="12" customHeight="1">
      <c r="A44" s="20">
        <f t="shared" si="1"/>
        <v>2012</v>
      </c>
      <c r="B44" s="21">
        <v>94.3667</v>
      </c>
      <c r="C44" s="24">
        <v>98.4839</v>
      </c>
      <c r="D44" s="24">
        <v>96.5484</v>
      </c>
      <c r="E44" s="21">
        <v>89.2</v>
      </c>
      <c r="F44" s="22">
        <f t="shared" si="2"/>
        <v>94.69674016393442</v>
      </c>
      <c r="G44" s="10">
        <f t="shared" si="0"/>
        <v>95.94808278688525</v>
      </c>
      <c r="H44" s="32"/>
      <c r="T44" s="32"/>
    </row>
    <row r="45" spans="1:20" ht="12" customHeight="1">
      <c r="A45" s="20">
        <f t="shared" si="1"/>
        <v>2013</v>
      </c>
      <c r="B45" s="21">
        <v>92.1667</v>
      </c>
      <c r="C45" s="24">
        <v>94.1935</v>
      </c>
      <c r="D45" s="24">
        <v>97.7419</v>
      </c>
      <c r="E45" s="24">
        <v>92.0667</v>
      </c>
      <c r="F45" s="22">
        <f t="shared" si="2"/>
        <v>94.0737655737705</v>
      </c>
      <c r="G45" s="10">
        <f t="shared" si="0"/>
        <v>94.03825382513662</v>
      </c>
      <c r="H45" s="32"/>
      <c r="T45" s="32"/>
    </row>
    <row r="46" spans="1:7" ht="12" customHeight="1">
      <c r="A46" s="20">
        <f t="shared" si="1"/>
        <v>2014</v>
      </c>
      <c r="B46" s="21">
        <v>90.6667</v>
      </c>
      <c r="C46" s="24">
        <v>93.9677</v>
      </c>
      <c r="D46" s="24">
        <v>98.0645</v>
      </c>
      <c r="E46" s="21">
        <v>90.5</v>
      </c>
      <c r="F46" s="22">
        <f t="shared" si="2"/>
        <v>93.34425573770491</v>
      </c>
      <c r="G46" s="10">
        <f t="shared" si="0"/>
        <v>94.40710710382513</v>
      </c>
    </row>
    <row r="47" spans="1:7" ht="12" customHeight="1">
      <c r="A47" s="20">
        <f t="shared" si="1"/>
        <v>2015</v>
      </c>
      <c r="B47" s="21">
        <v>92.8667</v>
      </c>
      <c r="C47" s="24">
        <v>97.2258</v>
      </c>
      <c r="D47" s="24">
        <v>99.0968</v>
      </c>
      <c r="E47" s="24">
        <v>93.8667</v>
      </c>
      <c r="F47" s="22">
        <f t="shared" si="2"/>
        <v>95.8033</v>
      </c>
      <c r="G47" s="10">
        <f t="shared" si="0"/>
        <v>94.57377786885246</v>
      </c>
    </row>
    <row r="48" ht="12" customHeight="1"/>
    <row r="49" ht="12">
      <c r="A49" s="35" t="s">
        <v>32</v>
      </c>
    </row>
    <row r="50" ht="12">
      <c r="A50" s="6" t="s">
        <v>36</v>
      </c>
    </row>
    <row r="51" ht="12">
      <c r="A51" s="6" t="s">
        <v>33</v>
      </c>
    </row>
    <row r="52" ht="12">
      <c r="A52" s="6" t="s">
        <v>47</v>
      </c>
    </row>
    <row r="54" ht="12">
      <c r="A54" s="6" t="s">
        <v>34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D1:W43"/>
  <sheetViews>
    <sheetView workbookViewId="0" topLeftCell="A1">
      <selection activeCell="T5" sqref="T5"/>
    </sheetView>
  </sheetViews>
  <sheetFormatPr defaultColWidth="11.421875" defaultRowHeight="12.75"/>
  <cols>
    <col min="1" max="1" width="5.421875" style="6" customWidth="1"/>
    <col min="2" max="2" width="5.140625" style="6" customWidth="1"/>
    <col min="3" max="4" width="5.28125" style="6" customWidth="1"/>
    <col min="5" max="5" width="4.28125" style="6" customWidth="1"/>
    <col min="6" max="7" width="5.28125" style="6" customWidth="1"/>
    <col min="8" max="8" width="3.421875" style="6" customWidth="1"/>
    <col min="9" max="9" width="10.8515625" style="6" customWidth="1"/>
    <col min="10" max="10" width="7.00390625" style="6" customWidth="1"/>
    <col min="11" max="11" width="8.28125" style="6" customWidth="1"/>
    <col min="12" max="13" width="6.7109375" style="6" customWidth="1"/>
    <col min="14" max="18" width="5.421875" style="6" customWidth="1"/>
    <col min="19" max="20" width="5.140625" style="6" customWidth="1"/>
    <col min="21" max="23" width="7.00390625" style="37" customWidth="1"/>
    <col min="24" max="16384" width="10.8515625" style="6" customWidth="1"/>
  </cols>
  <sheetData>
    <row r="1" spans="4:23" ht="21" customHeight="1">
      <c r="D1" s="42" t="s">
        <v>49</v>
      </c>
      <c r="E1" s="42"/>
      <c r="F1" s="42"/>
      <c r="G1" s="42"/>
      <c r="H1" s="42"/>
      <c r="I1" s="42"/>
      <c r="J1" s="42"/>
      <c r="K1" s="42"/>
      <c r="L1" s="42"/>
      <c r="M1" s="42"/>
      <c r="O1" s="4" t="s">
        <v>9</v>
      </c>
      <c r="P1" s="4"/>
      <c r="Q1" s="4"/>
      <c r="R1" s="4"/>
      <c r="S1" s="4"/>
      <c r="T1" s="36" t="s">
        <v>35</v>
      </c>
      <c r="U1" s="69" t="s">
        <v>39</v>
      </c>
      <c r="V1" s="70"/>
      <c r="W1" s="70"/>
    </row>
    <row r="2" spans="6:23" ht="16.5" customHeight="1">
      <c r="F2" s="43" t="s">
        <v>38</v>
      </c>
      <c r="G2" s="43"/>
      <c r="H2" s="43"/>
      <c r="I2" s="43"/>
      <c r="J2" s="43"/>
      <c r="N2" s="15" t="s">
        <v>11</v>
      </c>
      <c r="O2" s="16" t="s">
        <v>12</v>
      </c>
      <c r="P2" s="16" t="s">
        <v>13</v>
      </c>
      <c r="Q2" s="16" t="s">
        <v>14</v>
      </c>
      <c r="R2" s="16" t="s">
        <v>15</v>
      </c>
      <c r="S2" s="38" t="s">
        <v>16</v>
      </c>
      <c r="T2" s="39" t="s">
        <v>5</v>
      </c>
      <c r="U2" s="59" t="s">
        <v>54</v>
      </c>
      <c r="V2" s="59" t="s">
        <v>55</v>
      </c>
      <c r="W2" s="59" t="s">
        <v>56</v>
      </c>
    </row>
    <row r="3" spans="14:22" ht="12" customHeight="1">
      <c r="N3" s="20">
        <v>1975</v>
      </c>
      <c r="O3" s="21">
        <v>89.8</v>
      </c>
      <c r="P3" s="21">
        <v>92.129</v>
      </c>
      <c r="Q3" s="21">
        <v>93.3871</v>
      </c>
      <c r="R3" s="21">
        <v>85.8333</v>
      </c>
      <c r="S3" s="40">
        <f aca="true" t="shared" si="0" ref="S3:S37">(30*O3+31*P3+31*Q3+30*R3)/122</f>
        <v>90.32785327868854</v>
      </c>
      <c r="T3" s="41">
        <f>AVERAGE(S2:S4)</f>
        <v>90.13522909836067</v>
      </c>
      <c r="U3" s="37">
        <f>Data!J$17+Data!J$18*Graph!N3</f>
        <v>91.84708836465414</v>
      </c>
      <c r="V3" s="37">
        <f>Data!V$17+Data!V$18*Graph!N3</f>
        <v>93.12979572422117</v>
      </c>
    </row>
    <row r="4" spans="14:22" ht="12" customHeight="1">
      <c r="N4" s="20">
        <v>1976</v>
      </c>
      <c r="O4" s="21">
        <v>88.4333</v>
      </c>
      <c r="P4" s="21">
        <v>90.0645</v>
      </c>
      <c r="Q4" s="21">
        <v>95.1613</v>
      </c>
      <c r="R4" s="21">
        <v>85.9333</v>
      </c>
      <c r="S4" s="40">
        <f t="shared" si="0"/>
        <v>89.94260491803279</v>
      </c>
      <c r="T4" s="41">
        <f>AVERAGE(S3:S5)</f>
        <v>92.0027218579235</v>
      </c>
      <c r="U4" s="37">
        <f>Data!J$17+Data!J$18*Graph!N4</f>
        <v>91.89835137544982</v>
      </c>
      <c r="V4" s="37">
        <f>Data!V$17+Data!V$18*Graph!N4</f>
        <v>93.032819496842</v>
      </c>
    </row>
    <row r="5" spans="14:22" ht="12" customHeight="1">
      <c r="N5" s="20">
        <v>1977</v>
      </c>
      <c r="O5" s="21">
        <v>94.3333</v>
      </c>
      <c r="P5" s="21">
        <v>99</v>
      </c>
      <c r="Q5" s="24">
        <v>95.1613</v>
      </c>
      <c r="R5" s="24">
        <v>94.3667</v>
      </c>
      <c r="S5" s="40">
        <f t="shared" si="0"/>
        <v>95.73770737704918</v>
      </c>
      <c r="T5" s="41">
        <f aca="true" t="shared" si="1" ref="T5:T37">AVERAGE(S4:S6)</f>
        <v>92.97540300546449</v>
      </c>
      <c r="U5" s="37">
        <f>Data!J$17+Data!J$18*Graph!N5</f>
        <v>91.9496143862455</v>
      </c>
      <c r="V5" s="37">
        <f>Data!V$17+Data!V$18*Graph!N5</f>
        <v>92.93584326946282</v>
      </c>
    </row>
    <row r="6" spans="14:22" ht="12" customHeight="1">
      <c r="N6" s="20">
        <v>1978</v>
      </c>
      <c r="O6" s="21">
        <v>91.7667</v>
      </c>
      <c r="P6" s="21">
        <v>98.6129</v>
      </c>
      <c r="Q6" s="21">
        <v>94.0645</v>
      </c>
      <c r="R6" s="21">
        <v>88.3333</v>
      </c>
      <c r="S6" s="40">
        <f t="shared" si="0"/>
        <v>93.24589672131148</v>
      </c>
      <c r="T6" s="41">
        <f t="shared" si="1"/>
        <v>93.68032950819672</v>
      </c>
      <c r="U6" s="37">
        <f>Data!J$17+Data!J$18*Graph!N6</f>
        <v>92.00087739704118</v>
      </c>
      <c r="V6" s="37">
        <f>Data!V$17+Data!V$18*Graph!N6</f>
        <v>92.83886704208365</v>
      </c>
    </row>
    <row r="7" spans="14:22" ht="12" customHeight="1">
      <c r="N7" s="20">
        <v>1979</v>
      </c>
      <c r="O7" s="21">
        <v>90.5333</v>
      </c>
      <c r="P7" s="21">
        <v>95.2258</v>
      </c>
      <c r="Q7" s="21">
        <v>93.2581</v>
      </c>
      <c r="R7" s="21">
        <v>89.0667</v>
      </c>
      <c r="S7" s="40">
        <f t="shared" si="0"/>
        <v>92.0573844262295</v>
      </c>
      <c r="T7" s="41">
        <f t="shared" si="1"/>
        <v>94.23223606557377</v>
      </c>
      <c r="U7" s="37">
        <f>Data!J$17+Data!J$18*Graph!N7</f>
        <v>92.05214040783686</v>
      </c>
      <c r="V7" s="37">
        <f>Data!V$17+Data!V$18*Graph!N7</f>
        <v>92.74189081470448</v>
      </c>
    </row>
    <row r="8" spans="14:22" ht="12" customHeight="1">
      <c r="N8" s="20">
        <v>1980</v>
      </c>
      <c r="O8" s="21">
        <v>97.2</v>
      </c>
      <c r="P8" s="21">
        <v>102.4516</v>
      </c>
      <c r="Q8" s="24">
        <v>99.0645</v>
      </c>
      <c r="R8" s="24">
        <v>90.6333</v>
      </c>
      <c r="S8" s="40">
        <f t="shared" si="0"/>
        <v>97.39342704918033</v>
      </c>
      <c r="T8" s="41">
        <f t="shared" si="1"/>
        <v>93.89617377049179</v>
      </c>
      <c r="U8" s="37">
        <f>Data!J$17+Data!J$18*Graph!N8</f>
        <v>92.10340341863255</v>
      </c>
      <c r="V8" s="37">
        <f>Data!V$17+Data!V$18*Graph!N8</f>
        <v>92.64491458732527</v>
      </c>
    </row>
    <row r="9" spans="14:22" ht="12" customHeight="1">
      <c r="N9" s="20">
        <v>1981</v>
      </c>
      <c r="O9" s="24">
        <v>89.4667</v>
      </c>
      <c r="P9" s="24">
        <v>96.1613</v>
      </c>
      <c r="Q9" s="24">
        <v>95.1613</v>
      </c>
      <c r="R9" s="24">
        <v>87.9333</v>
      </c>
      <c r="S9" s="40">
        <f t="shared" si="0"/>
        <v>92.23770983606556</v>
      </c>
      <c r="T9" s="41">
        <f t="shared" si="1"/>
        <v>94.2076519125683</v>
      </c>
      <c r="U9" s="37">
        <f>Data!J$17+Data!J$18*Graph!N9</f>
        <v>92.15466642942823</v>
      </c>
      <c r="V9" s="37">
        <f>Data!V$17+Data!V$18*Graph!N9</f>
        <v>92.5479383599461</v>
      </c>
    </row>
    <row r="10" spans="14:22" ht="12" customHeight="1">
      <c r="N10" s="20">
        <v>1982</v>
      </c>
      <c r="O10" s="24">
        <v>89.1667</v>
      </c>
      <c r="P10" s="24">
        <v>94.6774</v>
      </c>
      <c r="Q10" s="24">
        <v>97.8065</v>
      </c>
      <c r="R10" s="24">
        <v>90.1</v>
      </c>
      <c r="S10" s="40">
        <f t="shared" si="0"/>
        <v>92.99181885245902</v>
      </c>
      <c r="T10" s="41">
        <f t="shared" si="1"/>
        <v>92.04919234972677</v>
      </c>
      <c r="U10" s="37">
        <f>Data!J$17+Data!J$18*Graph!N10</f>
        <v>92.20592944022391</v>
      </c>
      <c r="V10" s="37">
        <f>Data!V$17+Data!V$18*Graph!N10</f>
        <v>92.45096213256693</v>
      </c>
    </row>
    <row r="11" spans="14:22" ht="12" customHeight="1">
      <c r="N11" s="20">
        <v>1983</v>
      </c>
      <c r="O11" s="24">
        <v>86.5667</v>
      </c>
      <c r="P11" s="24">
        <v>92.6452</v>
      </c>
      <c r="Q11" s="24">
        <v>95.7097</v>
      </c>
      <c r="R11" s="24">
        <v>88.5333</v>
      </c>
      <c r="S11" s="40">
        <f t="shared" si="0"/>
        <v>90.91804836065573</v>
      </c>
      <c r="T11" s="41">
        <f t="shared" si="1"/>
        <v>92.41531666666667</v>
      </c>
      <c r="U11" s="37">
        <f>Data!J$17+Data!J$18*Graph!N11</f>
        <v>92.25719245101959</v>
      </c>
      <c r="V11" s="37">
        <f>Data!V$17+Data!V$18*Graph!N11</f>
        <v>92.35398590518776</v>
      </c>
    </row>
    <row r="12" spans="14:22" ht="12" customHeight="1">
      <c r="N12" s="20">
        <v>1984</v>
      </c>
      <c r="O12" s="24">
        <v>93.3667</v>
      </c>
      <c r="P12" s="24">
        <v>96.4839</v>
      </c>
      <c r="Q12" s="24">
        <v>96.7742</v>
      </c>
      <c r="R12" s="24">
        <v>86.5</v>
      </c>
      <c r="S12" s="40">
        <f t="shared" si="0"/>
        <v>93.33608278688524</v>
      </c>
      <c r="T12" s="41">
        <f t="shared" si="1"/>
        <v>92.50002131147541</v>
      </c>
      <c r="U12" s="37">
        <f>Data!J$17+Data!J$18*Graph!N12</f>
        <v>92.30845546181527</v>
      </c>
      <c r="V12" s="37">
        <f>Data!V$17+Data!V$18*Graph!N12</f>
        <v>92.25700967780858</v>
      </c>
    </row>
    <row r="13" spans="14:22" ht="12" customHeight="1">
      <c r="N13" s="20">
        <v>1985</v>
      </c>
      <c r="O13" s="24">
        <v>89.9667</v>
      </c>
      <c r="P13" s="24">
        <v>95.4839</v>
      </c>
      <c r="Q13" s="24">
        <v>99.4839</v>
      </c>
      <c r="R13" s="24">
        <v>87.7667</v>
      </c>
      <c r="S13" s="40">
        <f t="shared" si="0"/>
        <v>93.24593278688525</v>
      </c>
      <c r="T13" s="41">
        <f t="shared" si="1"/>
        <v>92.71859153005464</v>
      </c>
      <c r="U13" s="37">
        <f>Data!J$17+Data!J$18*Graph!N13</f>
        <v>92.35971847261095</v>
      </c>
      <c r="V13" s="37">
        <f>Data!V$17+Data!V$18*Graph!N13</f>
        <v>92.16003345042938</v>
      </c>
    </row>
    <row r="14" spans="14:22" ht="12" customHeight="1">
      <c r="N14" s="20">
        <v>1986</v>
      </c>
      <c r="O14" s="24">
        <v>88.5333</v>
      </c>
      <c r="P14" s="24">
        <v>96.3871</v>
      </c>
      <c r="Q14" s="21">
        <v>92.9355</v>
      </c>
      <c r="R14" s="24">
        <v>88.2333</v>
      </c>
      <c r="S14" s="40">
        <f t="shared" si="0"/>
        <v>91.57375901639344</v>
      </c>
      <c r="T14" s="41">
        <f t="shared" si="1"/>
        <v>92.12296010928962</v>
      </c>
      <c r="U14" s="37">
        <f>Data!J$17+Data!J$18*Graph!N14</f>
        <v>92.41098148340663</v>
      </c>
      <c r="V14" s="37">
        <f>Data!V$17+Data!V$18*Graph!N14</f>
        <v>92.06305722305021</v>
      </c>
    </row>
    <row r="15" spans="14:22" ht="12" customHeight="1">
      <c r="N15" s="20">
        <v>1987</v>
      </c>
      <c r="O15" s="24">
        <v>87.8333</v>
      </c>
      <c r="P15" s="24">
        <v>92.8387</v>
      </c>
      <c r="Q15" s="24">
        <v>97.0323</v>
      </c>
      <c r="R15" s="24">
        <v>88.2667</v>
      </c>
      <c r="S15" s="40">
        <f t="shared" si="0"/>
        <v>91.54918852459016</v>
      </c>
      <c r="T15" s="41">
        <f t="shared" si="1"/>
        <v>92.57650000000001</v>
      </c>
      <c r="U15" s="37">
        <f>Data!J$17+Data!J$18*Graph!N15</f>
        <v>92.46224449420232</v>
      </c>
      <c r="V15" s="37">
        <f>Data!V$17+Data!V$18*Graph!N15</f>
        <v>91.96608099567104</v>
      </c>
    </row>
    <row r="16" spans="14:22" ht="12" customHeight="1">
      <c r="N16" s="20">
        <v>1988</v>
      </c>
      <c r="O16" s="24">
        <v>91.2667</v>
      </c>
      <c r="P16" s="24">
        <v>97.5484</v>
      </c>
      <c r="Q16" s="24">
        <v>99.129</v>
      </c>
      <c r="R16" s="24">
        <v>90.2333</v>
      </c>
      <c r="S16" s="40">
        <f t="shared" si="0"/>
        <v>94.6065524590164</v>
      </c>
      <c r="T16" s="41">
        <f t="shared" si="1"/>
        <v>91.60654890710383</v>
      </c>
      <c r="U16" s="37">
        <f>Data!J$17+Data!J$18*Graph!N16</f>
        <v>92.513507504998</v>
      </c>
      <c r="V16" s="37">
        <f>Data!V$17+Data!V$18*Graph!N16</f>
        <v>91.86910476829186</v>
      </c>
    </row>
    <row r="17" spans="14:22" ht="12" customHeight="1">
      <c r="N17" s="20">
        <v>1989</v>
      </c>
      <c r="O17" s="24">
        <v>87</v>
      </c>
      <c r="P17" s="24">
        <v>91.9677</v>
      </c>
      <c r="Q17" s="24">
        <v>91.3548</v>
      </c>
      <c r="R17" s="24">
        <v>84.1333</v>
      </c>
      <c r="S17" s="40">
        <f t="shared" si="0"/>
        <v>88.66390573770491</v>
      </c>
      <c r="T17" s="41">
        <f t="shared" si="1"/>
        <v>92.05463770491804</v>
      </c>
      <c r="U17" s="37">
        <f>Data!J$17+Data!J$18*Graph!N17</f>
        <v>92.56477051579368</v>
      </c>
      <c r="V17" s="37">
        <f>Data!V$17+Data!V$18*Graph!N17</f>
        <v>91.77212854091269</v>
      </c>
    </row>
    <row r="18" spans="14:22" ht="12" customHeight="1">
      <c r="N18" s="20">
        <v>1990</v>
      </c>
      <c r="O18" s="24">
        <v>94.6</v>
      </c>
      <c r="P18" s="24">
        <v>92.7097</v>
      </c>
      <c r="Q18" s="24">
        <v>95.0968</v>
      </c>
      <c r="R18" s="24">
        <v>89.1</v>
      </c>
      <c r="S18" s="40">
        <f t="shared" si="0"/>
        <v>92.89345491803279</v>
      </c>
      <c r="T18" s="41">
        <f t="shared" si="1"/>
        <v>90.54097650273224</v>
      </c>
      <c r="U18" s="37">
        <f>Data!J$17+Data!J$18*Graph!N18</f>
        <v>92.61603352658936</v>
      </c>
      <c r="V18" s="37">
        <f>Data!V$17+Data!V$18*Graph!N18</f>
        <v>91.67515231353352</v>
      </c>
    </row>
    <row r="19" spans="14:22" ht="12" customHeight="1">
      <c r="N19" s="20">
        <v>1991</v>
      </c>
      <c r="O19" s="24">
        <v>90.8</v>
      </c>
      <c r="P19" s="24">
        <v>95.0323</v>
      </c>
      <c r="Q19" s="24">
        <v>90.5161</v>
      </c>
      <c r="R19" s="24">
        <v>83.7333</v>
      </c>
      <c r="S19" s="40">
        <f t="shared" si="0"/>
        <v>90.06556885245902</v>
      </c>
      <c r="T19" s="41">
        <f t="shared" si="1"/>
        <v>90.75957650273223</v>
      </c>
      <c r="U19" s="37">
        <f>Data!J$17+Data!J$18*Graph!N19</f>
        <v>92.66729653738504</v>
      </c>
      <c r="V19" s="37">
        <f>Data!V$17+Data!V$18*Graph!N19</f>
        <v>91.57817608615431</v>
      </c>
    </row>
    <row r="20" spans="14:22" ht="12" customHeight="1">
      <c r="N20" s="20">
        <v>1992</v>
      </c>
      <c r="O20" s="24">
        <v>88.2667</v>
      </c>
      <c r="P20" s="24">
        <v>93.2581</v>
      </c>
      <c r="Q20" s="24">
        <v>88.871</v>
      </c>
      <c r="R20" s="24">
        <v>86.7667</v>
      </c>
      <c r="S20" s="40">
        <f t="shared" si="0"/>
        <v>89.31970573770492</v>
      </c>
      <c r="T20" s="41">
        <f t="shared" si="1"/>
        <v>90.6147601092896</v>
      </c>
      <c r="U20" s="37">
        <f>Data!J$17+Data!J$18*Graph!N20</f>
        <v>92.71855954818072</v>
      </c>
      <c r="V20" s="37">
        <f>Data!V$17+Data!V$18*Graph!N20</f>
        <v>91.48119985877514</v>
      </c>
    </row>
    <row r="21" spans="14:22" ht="12" customHeight="1">
      <c r="N21" s="20">
        <v>1993</v>
      </c>
      <c r="O21" s="24">
        <v>90.2333</v>
      </c>
      <c r="P21" s="24">
        <v>95.6452</v>
      </c>
      <c r="Q21" s="21">
        <v>97.0645</v>
      </c>
      <c r="R21" s="24">
        <v>86.6333</v>
      </c>
      <c r="S21" s="40">
        <f t="shared" si="0"/>
        <v>92.45900573770491</v>
      </c>
      <c r="T21" s="41">
        <f t="shared" si="1"/>
        <v>91.17487240437158</v>
      </c>
      <c r="U21" s="37">
        <f>Data!J$17+Data!J$18*Graph!N21</f>
        <v>92.76982255897641</v>
      </c>
      <c r="V21" s="37">
        <f>Data!V$17+Data!V$18*Graph!N21</f>
        <v>91.38422363139597</v>
      </c>
    </row>
    <row r="22" spans="14:22" ht="12" customHeight="1">
      <c r="N22" s="20">
        <v>1994</v>
      </c>
      <c r="O22" s="24">
        <v>93.3333</v>
      </c>
      <c r="P22" s="24">
        <v>92.871</v>
      </c>
      <c r="Q22" s="24">
        <v>94.9355</v>
      </c>
      <c r="R22" s="24">
        <v>85.7</v>
      </c>
      <c r="S22" s="40">
        <f t="shared" si="0"/>
        <v>91.74590573770492</v>
      </c>
      <c r="T22" s="41">
        <f t="shared" si="1"/>
        <v>91.75136693989072</v>
      </c>
      <c r="U22" s="37">
        <f>Data!J$17+Data!J$18*Graph!N22</f>
        <v>92.8210855697721</v>
      </c>
      <c r="V22" s="37">
        <f>Data!V$17+Data!V$18*Graph!N22</f>
        <v>91.2872474040168</v>
      </c>
    </row>
    <row r="23" spans="14:23" ht="12" customHeight="1">
      <c r="N23" s="20">
        <v>1995</v>
      </c>
      <c r="O23" s="24">
        <v>89</v>
      </c>
      <c r="P23" s="24">
        <v>95.7097</v>
      </c>
      <c r="Q23" s="24">
        <v>93.5484</v>
      </c>
      <c r="R23" s="24">
        <v>85.7</v>
      </c>
      <c r="S23" s="40">
        <f t="shared" si="0"/>
        <v>91.0491893442623</v>
      </c>
      <c r="T23" s="41">
        <f t="shared" si="1"/>
        <v>91.27323606557377</v>
      </c>
      <c r="U23" s="37">
        <f>Data!J$17+Data!J$18*Graph!N23</f>
        <v>92.87234858056777</v>
      </c>
      <c r="V23" s="37">
        <f>Data!V$17+Data!V$18*Graph!N23</f>
        <v>91.19027117663762</v>
      </c>
      <c r="W23" s="37">
        <f>N23*Data!V$39+Data!V$38</f>
        <v>92.3552412177986</v>
      </c>
    </row>
    <row r="24" spans="14:23" ht="12" customHeight="1">
      <c r="N24" s="20">
        <v>1996</v>
      </c>
      <c r="O24" s="24">
        <v>93.3</v>
      </c>
      <c r="P24" s="24">
        <v>96.0323</v>
      </c>
      <c r="Q24" s="24">
        <v>90.9355</v>
      </c>
      <c r="R24" s="24">
        <v>83.6667</v>
      </c>
      <c r="S24" s="40">
        <f t="shared" si="0"/>
        <v>91.0246131147541</v>
      </c>
      <c r="T24" s="41">
        <f t="shared" si="1"/>
        <v>91.68854071038253</v>
      </c>
      <c r="U24" s="37">
        <f>Data!J$17+Data!J$18*Graph!N24</f>
        <v>92.92361159136345</v>
      </c>
      <c r="W24" s="37">
        <f>N24*Data!V$39+Data!V$38</f>
        <v>92.46950175644028</v>
      </c>
    </row>
    <row r="25" spans="14:23" ht="12" customHeight="1">
      <c r="N25" s="20">
        <v>1997</v>
      </c>
      <c r="O25" s="24">
        <v>89.4667</v>
      </c>
      <c r="P25" s="24">
        <v>95.2581</v>
      </c>
      <c r="Q25" s="24">
        <v>94.6129</v>
      </c>
      <c r="R25" s="24">
        <v>92.5</v>
      </c>
      <c r="S25" s="40">
        <f t="shared" si="0"/>
        <v>92.99181967213116</v>
      </c>
      <c r="T25" s="41">
        <f t="shared" si="1"/>
        <v>94.07924398907103</v>
      </c>
      <c r="U25" s="37">
        <f>Data!J$17+Data!J$18*Graph!N25</f>
        <v>92.97487460215913</v>
      </c>
      <c r="W25" s="37">
        <f>N25*Data!V$39+Data!V$38</f>
        <v>92.58376229508198</v>
      </c>
    </row>
    <row r="26" spans="14:23" ht="12" customHeight="1">
      <c r="N26" s="20">
        <v>1998</v>
      </c>
      <c r="O26" s="24">
        <v>96.2667</v>
      </c>
      <c r="P26" s="24">
        <v>103.1935</v>
      </c>
      <c r="Q26" s="34">
        <v>99</v>
      </c>
      <c r="R26" s="24">
        <v>94.2333</v>
      </c>
      <c r="S26" s="40">
        <f t="shared" si="0"/>
        <v>98.22129918032786</v>
      </c>
      <c r="T26" s="41">
        <f t="shared" si="1"/>
        <v>95.08470382513661</v>
      </c>
      <c r="U26" s="37">
        <f>Data!J$17+Data!J$18*Graph!N26</f>
        <v>93.02613761295481</v>
      </c>
      <c r="W26" s="37">
        <f>N26*Data!V$39+Data!V$38</f>
        <v>92.69802283372366</v>
      </c>
    </row>
    <row r="27" spans="14:23" ht="12" customHeight="1">
      <c r="N27" s="20">
        <v>1999</v>
      </c>
      <c r="O27" s="24">
        <v>89.3667</v>
      </c>
      <c r="P27" s="24">
        <v>95.8387</v>
      </c>
      <c r="Q27" s="34">
        <v>101.4194</v>
      </c>
      <c r="R27" s="24">
        <v>89.2333</v>
      </c>
      <c r="S27" s="40">
        <f t="shared" si="0"/>
        <v>94.04099262295082</v>
      </c>
      <c r="T27" s="41">
        <f t="shared" si="1"/>
        <v>95.60236912568307</v>
      </c>
      <c r="U27" s="37">
        <f>Data!J$17+Data!J$18*Graph!N27</f>
        <v>93.07740062375049</v>
      </c>
      <c r="W27" s="37">
        <f>N27*Data!V$39+Data!V$38</f>
        <v>92.81228337236533</v>
      </c>
    </row>
    <row r="28" spans="14:23" ht="12" customHeight="1">
      <c r="N28" s="20">
        <v>2000</v>
      </c>
      <c r="O28" s="58">
        <v>88.2727</v>
      </c>
      <c r="P28" s="24">
        <v>97.7419</v>
      </c>
      <c r="Q28" s="58">
        <v>99.4286</v>
      </c>
      <c r="R28" s="24">
        <v>92.4667</v>
      </c>
      <c r="S28" s="40">
        <f t="shared" si="0"/>
        <v>94.54481557377049</v>
      </c>
      <c r="T28" s="41">
        <f t="shared" si="1"/>
        <v>93.66248852459016</v>
      </c>
      <c r="U28" s="37">
        <f>Data!J$17+Data!J$18*Graph!N28</f>
        <v>93.12866363454619</v>
      </c>
      <c r="W28" s="37">
        <f>N28*Data!V$39+Data!V$38</f>
        <v>92.92654391100703</v>
      </c>
    </row>
    <row r="29" spans="14:23" ht="12" customHeight="1">
      <c r="N29" s="20">
        <v>2001</v>
      </c>
      <c r="O29" s="24">
        <v>91.7</v>
      </c>
      <c r="P29" s="24">
        <v>98.4839</v>
      </c>
      <c r="Q29" s="24">
        <v>95.1613</v>
      </c>
      <c r="R29" s="24">
        <v>83.9667</v>
      </c>
      <c r="S29" s="40">
        <f t="shared" si="0"/>
        <v>92.40165737704918</v>
      </c>
      <c r="T29" s="41">
        <f t="shared" si="1"/>
        <v>93.0149475409836</v>
      </c>
      <c r="U29" s="37">
        <f>Data!J$17+Data!J$18*Graph!N29</f>
        <v>93.17992664534187</v>
      </c>
      <c r="W29" s="37">
        <f>N29*Data!V$39+Data!V$38</f>
        <v>93.0408044496487</v>
      </c>
    </row>
    <row r="30" spans="14:23" ht="12" customHeight="1">
      <c r="N30" s="20">
        <v>2002</v>
      </c>
      <c r="O30" s="24">
        <v>90.1</v>
      </c>
      <c r="P30" s="24">
        <v>92.871</v>
      </c>
      <c r="Q30" s="24">
        <v>95.5161</v>
      </c>
      <c r="R30" s="24">
        <v>89.7667</v>
      </c>
      <c r="S30" s="40">
        <f t="shared" si="0"/>
        <v>92.09836967213116</v>
      </c>
      <c r="T30" s="41">
        <f t="shared" si="1"/>
        <v>92.07377704918032</v>
      </c>
      <c r="U30" s="37">
        <f>Data!J$17+Data!J$18*Graph!N30</f>
        <v>93.23118965613754</v>
      </c>
      <c r="W30" s="37">
        <f>N30*Data!V$39+Data!V$38</f>
        <v>93.1550649882904</v>
      </c>
    </row>
    <row r="31" spans="14:23" ht="12" customHeight="1">
      <c r="N31" s="20">
        <v>2003</v>
      </c>
      <c r="O31" s="24">
        <v>88.3667</v>
      </c>
      <c r="P31" s="24">
        <v>97.6774</v>
      </c>
      <c r="Q31" s="24">
        <v>96.9677</v>
      </c>
      <c r="R31" s="24">
        <v>83.5</v>
      </c>
      <c r="S31" s="40">
        <f t="shared" si="0"/>
        <v>91.72130409836065</v>
      </c>
      <c r="T31" s="41">
        <f t="shared" si="1"/>
        <v>90.87431693989072</v>
      </c>
      <c r="U31" s="37">
        <f>Data!J$17+Data!J$18*Graph!N31</f>
        <v>93.28245266693322</v>
      </c>
      <c r="W31" s="37">
        <f>N31*Data!V$39+Data!V$38</f>
        <v>93.26932552693208</v>
      </c>
    </row>
    <row r="32" spans="14:23" ht="12" customHeight="1">
      <c r="N32" s="20">
        <v>2004</v>
      </c>
      <c r="O32" s="24">
        <v>86.4333</v>
      </c>
      <c r="P32" s="24">
        <v>91.4516</v>
      </c>
      <c r="Q32" s="24">
        <v>88.7742</v>
      </c>
      <c r="R32" s="24">
        <v>88.4667</v>
      </c>
      <c r="S32" s="40">
        <f t="shared" si="0"/>
        <v>88.80327704918034</v>
      </c>
      <c r="T32" s="41">
        <f t="shared" si="1"/>
        <v>91.77595355191256</v>
      </c>
      <c r="U32" s="37">
        <f>Data!J$17+Data!J$18*Graph!N32</f>
        <v>93.3337156777289</v>
      </c>
      <c r="W32" s="37">
        <f>N32*Data!V$39+Data!V$38</f>
        <v>93.38358606557378</v>
      </c>
    </row>
    <row r="33" spans="14:23" ht="12" customHeight="1">
      <c r="N33" s="20">
        <v>2005</v>
      </c>
      <c r="O33" s="24">
        <v>93.6333</v>
      </c>
      <c r="P33" s="24">
        <v>93.871</v>
      </c>
      <c r="Q33" s="24">
        <v>96.5161</v>
      </c>
      <c r="R33" s="24">
        <v>95.1667</v>
      </c>
      <c r="S33" s="40">
        <f t="shared" si="0"/>
        <v>94.80327950819672</v>
      </c>
      <c r="T33" s="41">
        <f t="shared" si="1"/>
        <v>92.82240901639345</v>
      </c>
      <c r="U33" s="37">
        <f>Data!J$17+Data!J$18*Graph!N33</f>
        <v>93.38497868852458</v>
      </c>
      <c r="W33" s="37">
        <f>N33*Data!V$39+Data!V$38</f>
        <v>93.49784660421545</v>
      </c>
    </row>
    <row r="34" spans="14:23" ht="12" customHeight="1">
      <c r="N34" s="20">
        <v>2006</v>
      </c>
      <c r="O34" s="24">
        <v>93.4667</v>
      </c>
      <c r="P34" s="24">
        <v>98.0645</v>
      </c>
      <c r="Q34" s="24">
        <v>100.0323</v>
      </c>
      <c r="R34" s="24">
        <v>87.6</v>
      </c>
      <c r="S34" s="40">
        <f t="shared" si="0"/>
        <v>94.86067049180328</v>
      </c>
      <c r="T34" s="41">
        <f t="shared" si="1"/>
        <v>93.13115983606558</v>
      </c>
      <c r="U34" s="37">
        <f>Data!J$17+Data!J$18*Graph!N34</f>
        <v>93.43624169932028</v>
      </c>
      <c r="W34" s="37">
        <f>N34*Data!V$39+Data!V$38</f>
        <v>93.61210714285716</v>
      </c>
    </row>
    <row r="35" spans="14:23" ht="12" customHeight="1">
      <c r="N35" s="20">
        <v>2007</v>
      </c>
      <c r="O35" s="24">
        <v>86.4667</v>
      </c>
      <c r="P35" s="24">
        <v>88.871</v>
      </c>
      <c r="Q35" s="24">
        <v>95.3226</v>
      </c>
      <c r="R35" s="4">
        <v>88.1</v>
      </c>
      <c r="S35" s="40">
        <f t="shared" si="0"/>
        <v>89.72952950819672</v>
      </c>
      <c r="T35" s="41">
        <f t="shared" si="1"/>
        <v>92.62842759562841</v>
      </c>
      <c r="U35" s="37">
        <f>Data!J$17+Data!J$18*Graph!N35</f>
        <v>93.48750471011596</v>
      </c>
      <c r="W35" s="37">
        <f>N35*Data!V$39+Data!V$38</f>
        <v>93.72636768149883</v>
      </c>
    </row>
    <row r="36" spans="14:23" ht="12" customHeight="1">
      <c r="N36" s="20">
        <v>2008</v>
      </c>
      <c r="O36" s="24">
        <v>95.2</v>
      </c>
      <c r="P36" s="24">
        <v>98.2903</v>
      </c>
      <c r="Q36" s="24">
        <v>94.0968</v>
      </c>
      <c r="R36" s="24">
        <v>85.4</v>
      </c>
      <c r="S36" s="40">
        <f t="shared" si="0"/>
        <v>93.29508278688525</v>
      </c>
      <c r="T36" s="41">
        <f t="shared" si="1"/>
        <v>91.78689699453552</v>
      </c>
      <c r="U36" s="37">
        <f>Data!J$17+Data!J$18*Graph!N36</f>
        <v>93.53876772091164</v>
      </c>
      <c r="W36" s="37">
        <f>N36*Data!V$39+Data!V$38</f>
        <v>93.8406282201405</v>
      </c>
    </row>
    <row r="37" spans="14:23" ht="12" customHeight="1">
      <c r="N37" s="20">
        <v>2009</v>
      </c>
      <c r="O37" s="24">
        <v>92.8667</v>
      </c>
      <c r="P37" s="24">
        <v>96.7419</v>
      </c>
      <c r="Q37" s="24">
        <v>95.7097</v>
      </c>
      <c r="R37" s="24">
        <v>83.7667</v>
      </c>
      <c r="S37" s="40">
        <f t="shared" si="0"/>
        <v>92.33607868852458</v>
      </c>
      <c r="T37" s="41">
        <f t="shared" si="1"/>
        <v>93.39071912568306</v>
      </c>
      <c r="U37" s="37">
        <f>Data!J$17+Data!J$18*Graph!N37</f>
        <v>93.59003073170732</v>
      </c>
      <c r="W37" s="37">
        <f>N37*Data!V$39+Data!V$38</f>
        <v>93.9548887587822</v>
      </c>
    </row>
    <row r="38" spans="14:23" ht="12" customHeight="1">
      <c r="N38" s="20">
        <v>2010</v>
      </c>
      <c r="O38" s="24">
        <v>96.1</v>
      </c>
      <c r="P38" s="24">
        <v>94.2903</v>
      </c>
      <c r="Q38" s="24">
        <v>99.6452</v>
      </c>
      <c r="R38" s="24">
        <v>87.9667</v>
      </c>
      <c r="S38" s="40">
        <f aca="true" t="shared" si="2" ref="S38:S43">(30*O38+31*P38+31*Q38+30*R38)/122</f>
        <v>94.54099590163935</v>
      </c>
      <c r="T38" s="41">
        <f aca="true" t="shared" si="3" ref="T38:T43">AVERAGE(S37:S39)</f>
        <v>95.31693907103825</v>
      </c>
      <c r="U38" s="37">
        <f>Data!J$17+Data!J$18*Graph!N38</f>
        <v>93.641293742503</v>
      </c>
      <c r="W38" s="37">
        <f>N38*Data!V$39+Data!V$38</f>
        <v>94.06914929742388</v>
      </c>
    </row>
    <row r="39" spans="14:23" ht="12" customHeight="1">
      <c r="N39" s="20">
        <v>2011</v>
      </c>
      <c r="O39" s="24">
        <v>98.5333</v>
      </c>
      <c r="P39" s="24">
        <v>101.5806</v>
      </c>
      <c r="Q39" s="24">
        <v>104.129</v>
      </c>
      <c r="R39" s="24">
        <v>91.8</v>
      </c>
      <c r="S39" s="40">
        <f t="shared" si="2"/>
        <v>99.07374262295082</v>
      </c>
      <c r="T39" s="41">
        <f t="shared" si="3"/>
        <v>96.10382622950819</v>
      </c>
      <c r="U39" s="37">
        <f>Data!J$17+Data!J$18*Graph!N39</f>
        <v>93.69255675329867</v>
      </c>
      <c r="W39" s="37">
        <f>N39*Data!V$39+Data!V$38</f>
        <v>94.18340983606558</v>
      </c>
    </row>
    <row r="40" spans="14:23" ht="12" customHeight="1">
      <c r="N40" s="20">
        <v>2012</v>
      </c>
      <c r="O40" s="21">
        <v>94.3667</v>
      </c>
      <c r="P40" s="24">
        <v>98.4839</v>
      </c>
      <c r="Q40" s="24">
        <v>96.5484</v>
      </c>
      <c r="R40" s="21">
        <v>89.2</v>
      </c>
      <c r="S40" s="40">
        <f t="shared" si="2"/>
        <v>94.69674016393442</v>
      </c>
      <c r="T40" s="41">
        <f t="shared" si="3"/>
        <v>95.94808278688525</v>
      </c>
      <c r="U40" s="37">
        <f>Data!J$17+Data!J$18*Graph!N40</f>
        <v>93.74381976409435</v>
      </c>
      <c r="W40" s="37">
        <f>N40*Data!V$39+Data!V$38</f>
        <v>94.29767037470725</v>
      </c>
    </row>
    <row r="41" spans="14:23" ht="12" customHeight="1">
      <c r="N41" s="20">
        <v>2013</v>
      </c>
      <c r="O41" s="21">
        <v>92.1667</v>
      </c>
      <c r="P41" s="24">
        <v>94.1935</v>
      </c>
      <c r="Q41" s="24">
        <v>97.7419</v>
      </c>
      <c r="R41" s="24">
        <v>92.0667</v>
      </c>
      <c r="S41" s="40">
        <f t="shared" si="2"/>
        <v>94.0737655737705</v>
      </c>
      <c r="T41" s="41">
        <f t="shared" si="3"/>
        <v>94.03825382513662</v>
      </c>
      <c r="U41" s="37">
        <f>Data!J$17+Data!J$18*Graph!N41</f>
        <v>93.79508277489005</v>
      </c>
      <c r="W41" s="37">
        <f>N41*Data!V$39+Data!V$38</f>
        <v>94.41193091334895</v>
      </c>
    </row>
    <row r="42" spans="14:23" ht="12" customHeight="1">
      <c r="N42" s="20">
        <v>2014</v>
      </c>
      <c r="O42" s="21">
        <v>90.6667</v>
      </c>
      <c r="P42" s="24">
        <v>93.9677</v>
      </c>
      <c r="Q42" s="24">
        <v>98.0645</v>
      </c>
      <c r="R42" s="21">
        <v>90.5</v>
      </c>
      <c r="S42" s="40">
        <f t="shared" si="2"/>
        <v>93.34425573770491</v>
      </c>
      <c r="T42" s="41">
        <f t="shared" si="3"/>
        <v>94.40710710382513</v>
      </c>
      <c r="U42" s="37">
        <f>Data!J$17+Data!J$18*Graph!N42</f>
        <v>93.84634578568573</v>
      </c>
      <c r="W42" s="37">
        <f>N42*Data!V$39+Data!V$38</f>
        <v>94.52619145199063</v>
      </c>
    </row>
    <row r="43" spans="14:23" ht="12" customHeight="1">
      <c r="N43" s="20">
        <v>2015</v>
      </c>
      <c r="O43" s="21">
        <v>92.8667</v>
      </c>
      <c r="P43" s="24">
        <v>97.2258</v>
      </c>
      <c r="Q43" s="24">
        <v>99.0968</v>
      </c>
      <c r="R43" s="24">
        <v>93.8667</v>
      </c>
      <c r="S43" s="40">
        <f t="shared" si="2"/>
        <v>95.8033</v>
      </c>
      <c r="T43" s="41">
        <f t="shared" si="3"/>
        <v>94.57377786885246</v>
      </c>
      <c r="U43" s="37">
        <f>Data!J$17+Data!J$18*Graph!N43</f>
        <v>93.8976087964814</v>
      </c>
      <c r="W43" s="37">
        <f>N43*Data!V$39+Data!V$38</f>
        <v>94.6404519906323</v>
      </c>
    </row>
    <row r="44" ht="12" customHeight="1"/>
    <row r="45" ht="12" customHeight="1"/>
    <row r="46" ht="12" customHeight="1"/>
    <row r="47" ht="12" customHeight="1"/>
    <row r="48" ht="12" customHeight="1"/>
  </sheetData>
  <sheetProtection/>
  <mergeCells count="1">
    <mergeCell ref="U1:W1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4" sqref="F4"/>
    </sheetView>
  </sheetViews>
  <sheetFormatPr defaultColWidth="11.421875" defaultRowHeight="12.75"/>
  <cols>
    <col min="1" max="1" width="5.421875" style="0" customWidth="1"/>
    <col min="2" max="6" width="5.28125" style="44" customWidth="1"/>
    <col min="7" max="7" width="5.140625" style="0" customWidth="1"/>
    <col min="8" max="8" width="5.00390625" style="0" customWidth="1"/>
    <col min="9" max="9" width="4.28125" style="0" customWidth="1"/>
  </cols>
  <sheetData>
    <row r="1" spans="2:6" ht="12">
      <c r="B1" s="44" t="s">
        <v>1</v>
      </c>
      <c r="F1"/>
    </row>
    <row r="2" spans="2:6" ht="12">
      <c r="B2" s="45" t="s">
        <v>9</v>
      </c>
      <c r="C2" s="45"/>
      <c r="D2" s="45"/>
      <c r="E2" s="45"/>
      <c r="F2"/>
    </row>
    <row r="3" spans="1:5" ht="12">
      <c r="A3" s="46" t="s">
        <v>11</v>
      </c>
      <c r="B3" s="47" t="s">
        <v>12</v>
      </c>
      <c r="C3" s="47" t="s">
        <v>13</v>
      </c>
      <c r="D3" s="47" t="s">
        <v>14</v>
      </c>
      <c r="E3" s="47" t="s">
        <v>15</v>
      </c>
    </row>
    <row r="4" spans="1:2" ht="12">
      <c r="A4" s="48" t="s">
        <v>42</v>
      </c>
      <c r="B4" s="49"/>
    </row>
    <row r="5" spans="1:6" ht="12">
      <c r="A5" s="51">
        <v>2000</v>
      </c>
      <c r="B5" s="52"/>
      <c r="C5" s="53"/>
      <c r="D5" s="52"/>
      <c r="E5" s="53"/>
      <c r="F5" s="50"/>
    </row>
    <row r="6" spans="1:6" ht="12">
      <c r="A6" s="48" t="s">
        <v>45</v>
      </c>
      <c r="B6" s="49"/>
      <c r="F6" s="50"/>
    </row>
    <row r="7" spans="1:6" ht="12">
      <c r="A7" s="51">
        <v>2000</v>
      </c>
      <c r="B7" s="52"/>
      <c r="C7" s="53"/>
      <c r="D7" s="52"/>
      <c r="E7" s="53"/>
      <c r="F7" s="50"/>
    </row>
    <row r="8" spans="1:6" ht="12">
      <c r="A8" s="48" t="s">
        <v>44</v>
      </c>
      <c r="B8" s="49"/>
      <c r="F8" s="50"/>
    </row>
    <row r="9" spans="1:6" ht="12">
      <c r="A9" s="51">
        <v>2000</v>
      </c>
      <c r="B9" s="53">
        <v>88.2727</v>
      </c>
      <c r="C9" s="53"/>
      <c r="D9" s="53">
        <v>99.4286</v>
      </c>
      <c r="E9" s="53"/>
      <c r="F9" s="50"/>
    </row>
    <row r="10" spans="1:6" ht="12">
      <c r="A10" s="56"/>
      <c r="B10" s="53"/>
      <c r="C10" s="53"/>
      <c r="D10" s="53"/>
      <c r="E10" s="53"/>
      <c r="F10" s="50"/>
    </row>
    <row r="11" spans="1:6" ht="12">
      <c r="A11" s="56"/>
      <c r="B11" s="53"/>
      <c r="C11" s="53"/>
      <c r="D11" s="53"/>
      <c r="E11" s="53"/>
      <c r="F11" s="50"/>
    </row>
    <row r="12" spans="2:6" ht="12">
      <c r="B12" s="48" t="s">
        <v>44</v>
      </c>
      <c r="C12"/>
      <c r="D12"/>
      <c r="F12" s="54" t="s">
        <v>46</v>
      </c>
    </row>
    <row r="13" ht="12">
      <c r="C13" s="55">
        <v>2000</v>
      </c>
    </row>
    <row r="14" spans="1:6" ht="12">
      <c r="A14" t="s">
        <v>12</v>
      </c>
      <c r="B14" s="57" t="s">
        <v>48</v>
      </c>
      <c r="F14" s="44" t="s">
        <v>40</v>
      </c>
    </row>
    <row r="15" spans="1:6" ht="12">
      <c r="A15" t="s">
        <v>14</v>
      </c>
      <c r="B15" s="44" t="s">
        <v>41</v>
      </c>
      <c r="F15" s="44" t="s">
        <v>40</v>
      </c>
    </row>
    <row r="16" spans="2:5" ht="12">
      <c r="B16"/>
      <c r="C16"/>
      <c r="D16"/>
      <c r="E16"/>
    </row>
    <row r="17" spans="2:5" ht="12">
      <c r="B17"/>
      <c r="C17"/>
      <c r="D17"/>
      <c r="E17"/>
    </row>
    <row r="18" spans="2:6" ht="12">
      <c r="B18"/>
      <c r="C18"/>
      <c r="D18"/>
      <c r="E18"/>
      <c r="F18"/>
    </row>
    <row r="19" spans="2:6" ht="12">
      <c r="B19"/>
      <c r="C19"/>
      <c r="D19"/>
      <c r="E19"/>
      <c r="F19"/>
    </row>
    <row r="20" spans="2:6" ht="12">
      <c r="B20"/>
      <c r="C20"/>
      <c r="D20"/>
      <c r="E20"/>
      <c r="F20"/>
    </row>
    <row r="21" ht="12">
      <c r="F21"/>
    </row>
    <row r="22" ht="12">
      <c r="F2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Fry</dc:creator>
  <cp:keywords/>
  <dc:description/>
  <cp:lastModifiedBy>Gene Fry</cp:lastModifiedBy>
  <dcterms:created xsi:type="dcterms:W3CDTF">2013-07-10T01:30:58Z</dcterms:created>
  <dcterms:modified xsi:type="dcterms:W3CDTF">2016-02-28T19:47:48Z</dcterms:modified>
  <cp:category/>
  <cp:version/>
  <cp:contentType/>
  <cp:contentStatus/>
</cp:coreProperties>
</file>