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0" yWindow="2200" windowWidth="24020" windowHeight="11100" tabRatio="500" activeTab="0"/>
  </bookViews>
  <sheets>
    <sheet name="Data" sheetId="1" r:id="rId1"/>
    <sheet name="Graph" sheetId="2" r:id="rId2"/>
    <sheet name="Interpolate" sheetId="3" r:id="rId3"/>
  </sheets>
  <definedNames/>
  <calcPr fullCalcOnLoad="1"/>
</workbook>
</file>

<file path=xl/sharedStrings.xml><?xml version="1.0" encoding="utf-8"?>
<sst xmlns="http://schemas.openxmlformats.org/spreadsheetml/2006/main" count="165" uniqueCount="66">
  <si>
    <t>SUMMARY OUTPUT</t>
  </si>
  <si>
    <t>Monthly Means of</t>
  </si>
  <si>
    <t>µ °F max</t>
  </si>
  <si>
    <t>Jun-Sep</t>
  </si>
  <si>
    <t>Regression Statistics</t>
  </si>
  <si>
    <t>µ</t>
  </si>
  <si>
    <t>Multiple R</t>
  </si>
  <si>
    <t>s</t>
  </si>
  <si>
    <t>R Square</t>
  </si>
  <si>
    <t>Maximum</t>
  </si>
  <si>
    <t>Adj R Square</t>
  </si>
  <si>
    <t>Year</t>
  </si>
  <si>
    <t>Jun</t>
  </si>
  <si>
    <t>Jul</t>
  </si>
  <si>
    <t>Aug</t>
  </si>
  <si>
    <t>Sep</t>
  </si>
  <si>
    <t>µ °F</t>
  </si>
  <si>
    <t>Std Error</t>
  </si>
  <si>
    <t>Observations</t>
  </si>
  <si>
    <t>ANOVA</t>
  </si>
  <si>
    <t>df</t>
  </si>
  <si>
    <t>SS</t>
  </si>
  <si>
    <t>MS</t>
  </si>
  <si>
    <t>F</t>
  </si>
  <si>
    <t>Signif. F</t>
  </si>
  <si>
    <t>Regression</t>
  </si>
  <si>
    <t>Residual</t>
  </si>
  <si>
    <t>Total</t>
  </si>
  <si>
    <t>Coeff's</t>
  </si>
  <si>
    <t>t Stat</t>
  </si>
  <si>
    <t>P-value</t>
  </si>
  <si>
    <t>Intercept</t>
  </si>
  <si>
    <r>
      <t>Italics</t>
    </r>
    <r>
      <rPr>
        <sz val="10"/>
        <rFont val="Arial"/>
        <family val="0"/>
      </rPr>
      <t xml:space="preserve"> &amp; </t>
    </r>
    <r>
      <rPr>
        <sz val="8"/>
        <rFont val="Arial"/>
        <family val="0"/>
      </rPr>
      <t>small</t>
    </r>
    <r>
      <rPr>
        <sz val="10"/>
        <rFont val="Arial"/>
        <family val="0"/>
      </rPr>
      <t xml:space="preserve"> mean some missing data.</t>
    </r>
  </si>
  <si>
    <t>For missing data,</t>
  </si>
  <si>
    <t>3-Yr</t>
  </si>
  <si>
    <t>Data from NOAA via Weather Underground</t>
  </si>
  <si>
    <t xml:space="preserve"> </t>
  </si>
  <si>
    <t>3-Year Moving Average</t>
  </si>
  <si>
    <t>°F Trend / Century</t>
  </si>
  <si>
    <t>∆ on = days; I.e.,</t>
  </si>
  <si>
    <r>
      <t>Average of Daily Highs:</t>
    </r>
    <r>
      <rPr>
        <b/>
        <sz val="16"/>
        <rFont val="Arial"/>
        <family val="0"/>
      </rPr>
      <t xml:space="preserve"> Jun 1 - Sep 30</t>
    </r>
  </si>
  <si>
    <t>Anomalous highs (= or &lt; lows: e.g., 0° or 43°F in June) are replaced by (2 * average - low).</t>
  </si>
  <si>
    <t>or add 6 (90+F "high") or 11°F ("high" &lt; 90°F) to low=high to get actual high.</t>
  </si>
  <si>
    <t>A single day of missing data in a month is usually just omitted from the average.</t>
  </si>
  <si>
    <t>use Boise and Pocatello, at 1:1.</t>
  </si>
  <si>
    <t>Boise</t>
  </si>
  <si>
    <t>Pocatello</t>
  </si>
  <si>
    <t>Boise-Pocatello</t>
  </si>
  <si>
    <t>1-11,22,27</t>
  </si>
  <si>
    <t>75-'15</t>
  </si>
  <si>
    <t>75-'95</t>
  </si>
  <si>
    <t>95-'15</t>
  </si>
  <si>
    <t>Mean of Daily Highs, °F</t>
  </si>
  <si>
    <t>75-15</t>
  </si>
  <si>
    <t>95-15</t>
  </si>
  <si>
    <t>4-mo</t>
  </si>
  <si>
    <r>
      <rPr>
        <b/>
        <sz val="10"/>
        <rFont val="Arial"/>
        <family val="0"/>
      </rPr>
      <t>1978</t>
    </r>
    <r>
      <rPr>
        <sz val="10"/>
        <rFont val="Arial"/>
        <family val="0"/>
      </rPr>
      <t xml:space="preserve"> thru</t>
    </r>
  </si>
  <si>
    <t>TWF</t>
  </si>
  <si>
    <t>Twin Falls ID</t>
  </si>
  <si>
    <t>Twin Falls</t>
  </si>
  <si>
    <t>x20-1,27-9</t>
  </si>
  <si>
    <t>10-30</t>
  </si>
  <si>
    <t>both have all missing data</t>
  </si>
  <si>
    <t>no more data</t>
  </si>
  <si>
    <t>1975 thru</t>
  </si>
  <si>
    <r>
      <rPr>
        <b/>
        <sz val="10"/>
        <rFont val="Arial"/>
        <family val="0"/>
      </rPr>
      <t>1995</t>
    </r>
    <r>
      <rPr>
        <sz val="10"/>
        <rFont val="Arial"/>
        <family val="0"/>
      </rPr>
      <t xml:space="preserve"> thru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</si>
</sst>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.0000"/>
    <numFmt numFmtId="174" formatCode="m/d"/>
    <numFmt numFmtId="175" formatCode="0.000"/>
    <numFmt numFmtId="176" formatCode=".000"/>
    <numFmt numFmtId="177" formatCode=".00000"/>
    <numFmt numFmtId="178" formatCode="m/d/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9"/>
      <name val="Symbo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.75"/>
      <color indexed="8"/>
      <name val="Verdana"/>
      <family val="0"/>
    </font>
    <font>
      <b/>
      <sz val="14.25"/>
      <color indexed="8"/>
      <name val="Arial"/>
      <family val="0"/>
    </font>
    <font>
      <b/>
      <sz val="16.25"/>
      <color indexed="8"/>
      <name val="Arial"/>
      <family val="0"/>
    </font>
    <font>
      <sz val="8"/>
      <name val="Verdana"/>
      <family val="0"/>
    </font>
    <font>
      <b/>
      <sz val="2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i/>
      <sz val="9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4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8"/>
      <color indexed="8"/>
      <name val="Verdana"/>
      <family val="0"/>
    </font>
    <font>
      <b/>
      <sz val="18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2" fontId="0" fillId="0" borderId="0" xfId="0" applyNumberFormat="1" applyAlignment="1">
      <alignment vertical="center"/>
    </xf>
    <xf numFmtId="172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2" xfId="0" applyFont="1" applyFill="1" applyBorder="1" applyAlignment="1">
      <alignment horizontal="centerContinuous" vertical="center"/>
    </xf>
    <xf numFmtId="172" fontId="0" fillId="0" borderId="13" xfId="0" applyNumberFormat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3" fontId="0" fillId="0" borderId="0" xfId="0" applyNumberFormat="1" applyFill="1" applyBorder="1" applyAlignment="1">
      <alignment vertical="center"/>
    </xf>
    <xf numFmtId="2" fontId="0" fillId="0" borderId="14" xfId="0" applyNumberFormat="1" applyBorder="1" applyAlignment="1">
      <alignment vertical="center"/>
    </xf>
    <xf numFmtId="172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72" fontId="0" fillId="0" borderId="0" xfId="0" applyNumberFormat="1" applyFont="1" applyAlignment="1">
      <alignment vertical="center"/>
    </xf>
    <xf numFmtId="172" fontId="0" fillId="0" borderId="17" xfId="0" applyNumberFormat="1" applyBorder="1" applyAlignment="1">
      <alignment vertical="center"/>
    </xf>
    <xf numFmtId="0" fontId="0" fillId="0" borderId="18" xfId="0" applyFill="1" applyBorder="1" applyAlignment="1">
      <alignment vertical="center"/>
    </xf>
    <xf numFmtId="172" fontId="0" fillId="0" borderId="0" xfId="0" applyNumberFormat="1" applyFont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5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5" fontId="0" fillId="0" borderId="18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172" fontId="0" fillId="0" borderId="19" xfId="0" applyNumberFormat="1" applyBorder="1" applyAlignment="1">
      <alignment horizontal="center" vertical="center"/>
    </xf>
    <xf numFmtId="175" fontId="0" fillId="0" borderId="0" xfId="0" applyNumberFormat="1" applyAlignment="1">
      <alignment vertical="center"/>
    </xf>
    <xf numFmtId="172" fontId="0" fillId="0" borderId="2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0" fillId="0" borderId="22" xfId="0" applyNumberFormat="1" applyBorder="1" applyAlignment="1">
      <alignment vertical="center"/>
    </xf>
    <xf numFmtId="172" fontId="0" fillId="0" borderId="19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23" xfId="0" applyBorder="1" applyAlignment="1">
      <alignment/>
    </xf>
    <xf numFmtId="172" fontId="0" fillId="0" borderId="14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 quotePrefix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2" fillId="0" borderId="0" xfId="0" applyNumberFormat="1" applyFont="1" applyAlignment="1">
      <alignment horizontal="right" vertical="center"/>
    </xf>
    <xf numFmtId="172" fontId="2" fillId="0" borderId="0" xfId="0" applyNumberFormat="1" applyFont="1" applyAlignment="1">
      <alignment vertical="center"/>
    </xf>
    <xf numFmtId="172" fontId="16" fillId="0" borderId="0" xfId="0" applyNumberFormat="1" applyFont="1" applyAlignment="1">
      <alignment vertical="center"/>
    </xf>
    <xf numFmtId="175" fontId="0" fillId="0" borderId="11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2" fontId="0" fillId="0" borderId="14" xfId="0" applyNumberFormat="1" applyBorder="1" applyAlignment="1">
      <alignment vertical="center"/>
    </xf>
    <xf numFmtId="172" fontId="0" fillId="0" borderId="24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left" vertical="center"/>
    </xf>
    <xf numFmtId="172" fontId="1" fillId="0" borderId="0" xfId="0" applyNumberFormat="1" applyFont="1" applyAlignment="1">
      <alignment/>
    </xf>
    <xf numFmtId="175" fontId="15" fillId="0" borderId="2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Twin Falls ID</a:t>
            </a:r>
          </a:p>
        </c:rich>
      </c:tx>
      <c:layout>
        <c:manualLayout>
          <c:xMode val="factor"/>
          <c:yMode val="factor"/>
          <c:x val="0.024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1825"/>
          <c:w val="0.944"/>
          <c:h val="0.9875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Data!$G$6</c:f>
              <c:strCache>
                <c:ptCount val="1"/>
                <c:pt idx="0">
                  <c:v>?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Data!$A$7:$A$47</c:f>
              <c:num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xVal>
          <c:yVal>
            <c:numRef>
              <c:f>Data!$G$7:$G$47</c:f>
              <c:numCache>
                <c:ptCount val="41"/>
                <c:pt idx="0">
                  <c:v>77.58566311475408</c:v>
                </c:pt>
                <c:pt idx="1">
                  <c:v>78.4532868852459</c:v>
                </c:pt>
                <c:pt idx="2">
                  <c:v>78.50962049180328</c:v>
                </c:pt>
                <c:pt idx="3">
                  <c:v>79.9415830601093</c:v>
                </c:pt>
                <c:pt idx="4">
                  <c:v>78.86780956284154</c:v>
                </c:pt>
                <c:pt idx="5">
                  <c:v>79.80054043715846</c:v>
                </c:pt>
                <c:pt idx="6">
                  <c:v>78.46542322404372</c:v>
                </c:pt>
                <c:pt idx="7">
                  <c:v>79.03430546448088</c:v>
                </c:pt>
                <c:pt idx="8">
                  <c:v>78.28566967213114</c:v>
                </c:pt>
                <c:pt idx="9">
                  <c:v>78.79565901639344</c:v>
                </c:pt>
                <c:pt idx="10">
                  <c:v>78.88252486338799</c:v>
                </c:pt>
                <c:pt idx="11">
                  <c:v>79.62022540983607</c:v>
                </c:pt>
                <c:pt idx="12">
                  <c:v>80.84699890710384</c:v>
                </c:pt>
                <c:pt idx="13">
                  <c:v>81.02184398907104</c:v>
                </c:pt>
                <c:pt idx="14">
                  <c:v>81.70491010928963</c:v>
                </c:pt>
                <c:pt idx="15">
                  <c:v>81.40436803278688</c:v>
                </c:pt>
                <c:pt idx="16">
                  <c:v>81.7622975409836</c:v>
                </c:pt>
                <c:pt idx="17">
                  <c:v>79.24317213114755</c:v>
                </c:pt>
                <c:pt idx="18">
                  <c:v>79.91256338797815</c:v>
                </c:pt>
                <c:pt idx="19">
                  <c:v>79.43169016393442</c:v>
                </c:pt>
                <c:pt idx="20">
                  <c:v>81.68754672131148</c:v>
                </c:pt>
                <c:pt idx="21">
                  <c:v>80.69711830601092</c:v>
                </c:pt>
                <c:pt idx="22">
                  <c:v>82.1479349726776</c:v>
                </c:pt>
                <c:pt idx="23">
                  <c:v>82.12978852459015</c:v>
                </c:pt>
                <c:pt idx="24">
                  <c:v>83.15432158469946</c:v>
                </c:pt>
                <c:pt idx="25">
                  <c:v>83.42754781420766</c:v>
                </c:pt>
                <c:pt idx="26">
                  <c:v>83.47398661202186</c:v>
                </c:pt>
                <c:pt idx="27">
                  <c:v>84.01366338797814</c:v>
                </c:pt>
                <c:pt idx="28">
                  <c:v>83.13934699453552</c:v>
                </c:pt>
                <c:pt idx="29">
                  <c:v>82.94536475409838</c:v>
                </c:pt>
                <c:pt idx="30">
                  <c:v>82.40164398907105</c:v>
                </c:pt>
                <c:pt idx="31">
                  <c:v>83.9098450819672</c:v>
                </c:pt>
                <c:pt idx="32">
                  <c:v>84.71584781420765</c:v>
                </c:pt>
                <c:pt idx="33">
                  <c:v>84.68032841530055</c:v>
                </c:pt>
                <c:pt idx="34">
                  <c:v>83.65573142076504</c:v>
                </c:pt>
                <c:pt idx="35">
                  <c:v>84.03006284153007</c:v>
                </c:pt>
                <c:pt idx="36">
                  <c:v>85.09290546448089</c:v>
                </c:pt>
                <c:pt idx="37">
                  <c:v>86.76230956284154</c:v>
                </c:pt>
                <c:pt idx="38">
                  <c:v>86.28689289617488</c:v>
                </c:pt>
                <c:pt idx="39">
                  <c:v>86.09289644808744</c:v>
                </c:pt>
                <c:pt idx="40">
                  <c:v>85.09016147540984</c:v>
                </c:pt>
              </c:numCache>
            </c:numRef>
          </c:yVal>
          <c:smooth val="0"/>
        </c:ser>
        <c:ser>
          <c:idx val="0"/>
          <c:order val="1"/>
          <c:tx>
            <c:v>+20.0?F / century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Graph!$N$3:$N$43</c:f>
              <c:numCache/>
            </c:numRef>
          </c:xVal>
          <c:yVal>
            <c:numRef>
              <c:f>Graph!$U$3:$U$43</c:f>
              <c:numCache/>
            </c:numRef>
          </c:yVal>
          <c:smooth val="0"/>
        </c:ser>
        <c:ser>
          <c:idx val="1"/>
          <c:order val="2"/>
          <c:tx>
            <c:v>'+12.3?F / century</c:v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Graph!$N$3:$N$23</c:f>
              <c:numCache/>
            </c:numRef>
          </c:xVal>
          <c:yVal>
            <c:numRef>
              <c:f>Graph!$V$3:$V$23</c:f>
              <c:numCache/>
            </c:numRef>
          </c:yVal>
          <c:smooth val="0"/>
        </c:ser>
        <c:ser>
          <c:idx val="2"/>
          <c:order val="3"/>
          <c:tx>
            <c:v>+24.9?F / century</c:v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Graph!$N$23:$N$43</c:f>
              <c:numCache/>
            </c:numRef>
          </c:xVal>
          <c:yVal>
            <c:numRef>
              <c:f>Graph!$W$23:$W$43</c:f>
              <c:numCache/>
            </c:numRef>
          </c:yVal>
          <c:smooth val="0"/>
        </c:ser>
        <c:axId val="51840638"/>
        <c:axId val="63912559"/>
      </c:scatterChart>
      <c:valAx>
        <c:axId val="51840638"/>
        <c:scaling>
          <c:orientation val="minMax"/>
          <c:max val="2015"/>
          <c:min val="197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2559"/>
        <c:crossesAt val="77"/>
        <c:crossBetween val="midCat"/>
        <c:dispUnits/>
        <c:majorUnit val="6"/>
        <c:minorUnit val="1"/>
      </c:valAx>
      <c:valAx>
        <c:axId val="63912559"/>
        <c:scaling>
          <c:orientation val="minMax"/>
          <c:max val="87"/>
          <c:min val="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?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0638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12</xdr:col>
      <xdr:colOff>333375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0" y="485775"/>
        <a:ext cx="51530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workbookViewId="0" topLeftCell="A1">
      <selection activeCell="X39" sqref="X39"/>
    </sheetView>
  </sheetViews>
  <sheetFormatPr defaultColWidth="11.421875" defaultRowHeight="12.75"/>
  <cols>
    <col min="1" max="1" width="5.421875" style="6" customWidth="1"/>
    <col min="2" max="5" width="4.8515625" style="4" customWidth="1"/>
    <col min="6" max="7" width="5.28125" style="4" customWidth="1"/>
    <col min="8" max="8" width="3.421875" style="4" customWidth="1"/>
    <col min="9" max="9" width="10.8515625" style="6" customWidth="1"/>
    <col min="10" max="10" width="7.00390625" style="6" customWidth="1"/>
    <col min="11" max="11" width="8.28125" style="6" customWidth="1"/>
    <col min="12" max="13" width="6.7109375" style="6" customWidth="1"/>
    <col min="14" max="15" width="7.00390625" style="6" customWidth="1"/>
    <col min="16" max="19" width="1.7109375" style="6" customWidth="1"/>
    <col min="20" max="20" width="1.8515625" style="4" customWidth="1"/>
    <col min="21" max="21" width="10.8515625" style="6" customWidth="1"/>
    <col min="22" max="22" width="7.00390625" style="6" customWidth="1"/>
    <col min="23" max="23" width="8.28125" style="6" customWidth="1"/>
    <col min="24" max="25" width="6.7109375" style="6" customWidth="1"/>
    <col min="26" max="26" width="7.140625" style="6" customWidth="1"/>
    <col min="27" max="29" width="1.7109375" style="6" customWidth="1"/>
    <col min="30" max="30" width="2.140625" style="6" customWidth="1"/>
    <col min="31" max="16384" width="10.8515625" style="6" customWidth="1"/>
  </cols>
  <sheetData>
    <row r="1" spans="1:29" ht="12" customHeight="1">
      <c r="A1" s="3" t="s">
        <v>58</v>
      </c>
      <c r="F1" s="5" t="s">
        <v>57</v>
      </c>
      <c r="G1" s="4" t="s">
        <v>36</v>
      </c>
      <c r="I1" t="s">
        <v>0</v>
      </c>
      <c r="J1"/>
      <c r="K1"/>
      <c r="L1"/>
      <c r="M1"/>
      <c r="N1"/>
      <c r="O1"/>
      <c r="P1"/>
      <c r="Q1"/>
      <c r="U1" t="s">
        <v>0</v>
      </c>
      <c r="V1"/>
      <c r="W1"/>
      <c r="X1"/>
      <c r="Y1"/>
      <c r="Z1"/>
      <c r="AA1"/>
      <c r="AB1"/>
      <c r="AC1"/>
    </row>
    <row r="2" spans="2:29" ht="12" customHeight="1" thickBot="1">
      <c r="B2" s="4" t="s">
        <v>52</v>
      </c>
      <c r="F2" s="22" t="s">
        <v>53</v>
      </c>
      <c r="G2" s="62" t="s">
        <v>54</v>
      </c>
      <c r="I2" s="6" t="s">
        <v>2</v>
      </c>
      <c r="J2" s="6" t="s">
        <v>3</v>
      </c>
      <c r="K2" s="7" t="s">
        <v>64</v>
      </c>
      <c r="L2" s="71">
        <v>2015</v>
      </c>
      <c r="M2"/>
      <c r="N2"/>
      <c r="O2"/>
      <c r="P2"/>
      <c r="Q2"/>
      <c r="U2" s="6" t="s">
        <v>2</v>
      </c>
      <c r="V2" s="6" t="s">
        <v>3</v>
      </c>
      <c r="W2" s="7" t="s">
        <v>64</v>
      </c>
      <c r="X2" s="67">
        <v>1995</v>
      </c>
      <c r="Y2"/>
      <c r="Z2"/>
      <c r="AA2"/>
      <c r="AB2"/>
      <c r="AC2"/>
    </row>
    <row r="3" spans="1:29" ht="12" customHeight="1">
      <c r="A3" s="1" t="s">
        <v>5</v>
      </c>
      <c r="B3" s="9">
        <f>AVERAGE(B7:B47)</f>
        <v>77.72588292682927</v>
      </c>
      <c r="C3" s="9">
        <f>AVERAGE(C7:C47)</f>
        <v>87.48672195121952</v>
      </c>
      <c r="D3" s="9">
        <f>AVERAGE(D7:D47)</f>
        <v>85.53166829268294</v>
      </c>
      <c r="E3" s="9">
        <f>AVERAGE(E7:E47)</f>
        <v>75.93048699186993</v>
      </c>
      <c r="F3" s="63">
        <f>AVERAGE(F7:F47)</f>
        <v>81.74804258296682</v>
      </c>
      <c r="G3" s="9">
        <f>AVERAGE(F27:F47)</f>
        <v>83.73326822794691</v>
      </c>
      <c r="I3" s="8" t="s">
        <v>4</v>
      </c>
      <c r="J3" s="8"/>
      <c r="O3"/>
      <c r="P3"/>
      <c r="Q3"/>
      <c r="U3" s="8" t="s">
        <v>4</v>
      </c>
      <c r="V3" s="8"/>
      <c r="AA3"/>
      <c r="AB3"/>
      <c r="AC3"/>
    </row>
    <row r="4" spans="1:29" ht="12" customHeight="1">
      <c r="A4" s="2" t="s">
        <v>7</v>
      </c>
      <c r="B4" s="13">
        <f>STDEV(B7:B47)</f>
        <v>4.110817865516691</v>
      </c>
      <c r="C4" s="13">
        <f>STDEV(C7:C47)</f>
        <v>4.278649395458349</v>
      </c>
      <c r="D4" s="13">
        <f>STDEV(D7:D47)</f>
        <v>3.7874712136489586</v>
      </c>
      <c r="E4" s="13">
        <f>STDEV(E7:E47)</f>
        <v>4.102620798782692</v>
      </c>
      <c r="F4" s="64">
        <f>STDEV(F7:F47)</f>
        <v>2.9882401966673307</v>
      </c>
      <c r="G4" s="13">
        <f>STDEV(F27:F47)</f>
        <v>2.171339125648042</v>
      </c>
      <c r="I4" s="11" t="s">
        <v>6</v>
      </c>
      <c r="J4" s="12">
        <v>0.8013031014529703</v>
      </c>
      <c r="O4"/>
      <c r="P4"/>
      <c r="Q4"/>
      <c r="U4" s="11" t="s">
        <v>6</v>
      </c>
      <c r="V4" s="12">
        <v>0.354172115499297</v>
      </c>
      <c r="AA4"/>
      <c r="AB4"/>
      <c r="AC4"/>
    </row>
    <row r="5" spans="2:29" ht="12" customHeight="1">
      <c r="B5" s="4" t="s">
        <v>9</v>
      </c>
      <c r="F5" s="14" t="s">
        <v>55</v>
      </c>
      <c r="G5" s="14" t="s">
        <v>34</v>
      </c>
      <c r="I5" s="11" t="s">
        <v>8</v>
      </c>
      <c r="J5" s="12">
        <v>0.6420866603981492</v>
      </c>
      <c r="O5"/>
      <c r="P5"/>
      <c r="Q5"/>
      <c r="U5" s="11" t="s">
        <v>8</v>
      </c>
      <c r="V5" s="12">
        <v>0.12543788739724737</v>
      </c>
      <c r="AA5"/>
      <c r="AB5"/>
      <c r="AC5"/>
    </row>
    <row r="6" spans="1:29" ht="12" customHeight="1">
      <c r="A6" s="15" t="s">
        <v>11</v>
      </c>
      <c r="B6" s="16" t="s">
        <v>12</v>
      </c>
      <c r="C6" s="16" t="s">
        <v>13</v>
      </c>
      <c r="D6" s="16" t="s">
        <v>14</v>
      </c>
      <c r="E6" s="16" t="s">
        <v>15</v>
      </c>
      <c r="F6" s="17" t="s">
        <v>16</v>
      </c>
      <c r="G6" s="18" t="s">
        <v>5</v>
      </c>
      <c r="I6" s="11" t="s">
        <v>10</v>
      </c>
      <c r="J6" s="12">
        <v>0.6329093952801531</v>
      </c>
      <c r="O6"/>
      <c r="P6"/>
      <c r="Q6"/>
      <c r="U6" s="11" t="s">
        <v>10</v>
      </c>
      <c r="V6" s="12">
        <v>0.07940830252341828</v>
      </c>
      <c r="AA6"/>
      <c r="AB6"/>
      <c r="AC6"/>
    </row>
    <row r="7" spans="1:29" ht="12" customHeight="1">
      <c r="A7" s="20">
        <v>1975</v>
      </c>
      <c r="B7" s="21">
        <v>72.2667</v>
      </c>
      <c r="C7" s="21">
        <v>85.8065</v>
      </c>
      <c r="D7" s="21">
        <v>78.3226</v>
      </c>
      <c r="E7" s="21">
        <v>75.3333</v>
      </c>
      <c r="F7" s="22">
        <f aca="true" t="shared" si="0" ref="F7:F47">(30*B7+31*C7+31*D7+30*E7)/122</f>
        <v>78.00001721311475</v>
      </c>
      <c r="G7" s="10">
        <f aca="true" t="shared" si="1" ref="G7:G47">AVERAGE(F6:F8)</f>
        <v>77.58566311475408</v>
      </c>
      <c r="H7" s="19"/>
      <c r="I7" s="11" t="s">
        <v>17</v>
      </c>
      <c r="J7" s="12">
        <v>1.8105150451265453</v>
      </c>
      <c r="O7"/>
      <c r="P7"/>
      <c r="Q7"/>
      <c r="T7" s="19"/>
      <c r="U7" s="11" t="s">
        <v>17</v>
      </c>
      <c r="V7" s="12">
        <v>2.0749600102730543</v>
      </c>
      <c r="AA7"/>
      <c r="AB7"/>
      <c r="AC7"/>
    </row>
    <row r="8" spans="1:29" ht="12" customHeight="1" thickBot="1">
      <c r="A8" s="20">
        <f aca="true" t="shared" si="2" ref="A8:A47">1+A7</f>
        <v>1976</v>
      </c>
      <c r="B8" s="21">
        <v>72.6</v>
      </c>
      <c r="C8" s="21">
        <v>83.7742</v>
      </c>
      <c r="D8" s="21">
        <v>77.9645</v>
      </c>
      <c r="E8" s="21">
        <v>74.1</v>
      </c>
      <c r="F8" s="22">
        <f t="shared" si="0"/>
        <v>77.17130901639344</v>
      </c>
      <c r="G8" s="10">
        <f t="shared" si="1"/>
        <v>78.4532868852459</v>
      </c>
      <c r="H8" s="10"/>
      <c r="I8" s="23" t="s">
        <v>18</v>
      </c>
      <c r="J8" s="23">
        <v>41</v>
      </c>
      <c r="O8"/>
      <c r="P8"/>
      <c r="Q8"/>
      <c r="T8" s="10"/>
      <c r="U8" s="23" t="s">
        <v>18</v>
      </c>
      <c r="V8" s="23">
        <v>21</v>
      </c>
      <c r="AA8"/>
      <c r="AB8"/>
      <c r="AC8"/>
    </row>
    <row r="9" spans="1:29" ht="12" customHeight="1">
      <c r="A9" s="20">
        <f t="shared" si="2"/>
        <v>1977</v>
      </c>
      <c r="B9" s="21">
        <v>81.1</v>
      </c>
      <c r="C9" s="21">
        <v>83.871</v>
      </c>
      <c r="D9" s="24">
        <v>82.9032</v>
      </c>
      <c r="E9" s="24">
        <v>72.6667</v>
      </c>
      <c r="F9" s="22">
        <f t="shared" si="0"/>
        <v>80.18853442622951</v>
      </c>
      <c r="G9" s="10">
        <f t="shared" si="1"/>
        <v>78.50962049180328</v>
      </c>
      <c r="H9" s="10"/>
      <c r="O9"/>
      <c r="P9"/>
      <c r="Q9"/>
      <c r="T9" s="10"/>
      <c r="AA9"/>
      <c r="AB9"/>
      <c r="AC9"/>
    </row>
    <row r="10" spans="1:29" ht="12" customHeight="1" thickBot="1">
      <c r="A10" s="20">
        <f t="shared" si="2"/>
        <v>1978</v>
      </c>
      <c r="B10" s="21">
        <v>76.8667</v>
      </c>
      <c r="C10" s="21">
        <v>84.0845</v>
      </c>
      <c r="D10" s="21">
        <v>80.8387</v>
      </c>
      <c r="E10" s="21">
        <v>70.6</v>
      </c>
      <c r="F10" s="22">
        <f t="shared" si="0"/>
        <v>78.1690180327869</v>
      </c>
      <c r="G10" s="10">
        <f t="shared" si="1"/>
        <v>79.9415830601093</v>
      </c>
      <c r="H10" s="10"/>
      <c r="I10" s="6" t="s">
        <v>19</v>
      </c>
      <c r="O10"/>
      <c r="P10"/>
      <c r="Q10"/>
      <c r="T10" s="10"/>
      <c r="U10" s="6" t="s">
        <v>19</v>
      </c>
      <c r="AA10"/>
      <c r="AB10"/>
      <c r="AC10"/>
    </row>
    <row r="11" spans="1:29" ht="12" customHeight="1">
      <c r="A11" s="20">
        <f t="shared" si="2"/>
        <v>1979</v>
      </c>
      <c r="B11" s="21">
        <v>77.6</v>
      </c>
      <c r="C11" s="21">
        <v>86.5161</v>
      </c>
      <c r="D11" s="21">
        <v>82.7419</v>
      </c>
      <c r="E11" s="21">
        <v>78.8</v>
      </c>
      <c r="F11" s="22">
        <f t="shared" si="0"/>
        <v>81.46719672131147</v>
      </c>
      <c r="G11" s="10">
        <f t="shared" si="1"/>
        <v>78.86780956284154</v>
      </c>
      <c r="H11" s="10"/>
      <c r="I11" s="25"/>
      <c r="J11" s="25" t="s">
        <v>20</v>
      </c>
      <c r="K11" s="25" t="s">
        <v>21</v>
      </c>
      <c r="L11" s="25" t="s">
        <v>22</v>
      </c>
      <c r="M11" s="25" t="s">
        <v>23</v>
      </c>
      <c r="N11" s="25" t="s">
        <v>24</v>
      </c>
      <c r="O11"/>
      <c r="P11"/>
      <c r="Q11"/>
      <c r="R11" s="26"/>
      <c r="S11" s="26"/>
      <c r="T11" s="6"/>
      <c r="U11" s="25"/>
      <c r="V11" s="25" t="s">
        <v>20</v>
      </c>
      <c r="W11" s="25" t="s">
        <v>21</v>
      </c>
      <c r="X11" s="25" t="s">
        <v>22</v>
      </c>
      <c r="Y11" s="25" t="s">
        <v>23</v>
      </c>
      <c r="Z11" s="25" t="s">
        <v>24</v>
      </c>
      <c r="AA11"/>
      <c r="AB11"/>
      <c r="AC11"/>
    </row>
    <row r="12" spans="1:29" ht="12" customHeight="1">
      <c r="A12" s="20">
        <f t="shared" si="2"/>
        <v>1980</v>
      </c>
      <c r="B12" s="21">
        <v>72.5333</v>
      </c>
      <c r="C12" s="21">
        <v>83.5484</v>
      </c>
      <c r="D12" s="24">
        <v>78.7097</v>
      </c>
      <c r="E12" s="24">
        <v>72.8</v>
      </c>
      <c r="F12" s="22">
        <f t="shared" si="0"/>
        <v>76.96721393442623</v>
      </c>
      <c r="G12" s="10">
        <f t="shared" si="1"/>
        <v>79.80054043715846</v>
      </c>
      <c r="H12" s="10"/>
      <c r="I12" s="11" t="s">
        <v>25</v>
      </c>
      <c r="J12" s="11">
        <v>1</v>
      </c>
      <c r="K12" s="27">
        <v>229.34255450258286</v>
      </c>
      <c r="L12" s="28">
        <v>229.34255450258286</v>
      </c>
      <c r="M12" s="28">
        <v>69.96492442384042</v>
      </c>
      <c r="N12" s="28">
        <v>3.1100719553143615E-10</v>
      </c>
      <c r="O12"/>
      <c r="P12"/>
      <c r="Q12"/>
      <c r="R12" s="28"/>
      <c r="S12" s="28"/>
      <c r="T12" s="10"/>
      <c r="U12" s="11" t="s">
        <v>25</v>
      </c>
      <c r="V12" s="11">
        <v>1</v>
      </c>
      <c r="W12" s="27">
        <v>11.733055778457455</v>
      </c>
      <c r="X12" s="28">
        <v>11.733055778457455</v>
      </c>
      <c r="Y12" s="28">
        <v>2.725157911831772</v>
      </c>
      <c r="Z12" s="28">
        <v>0.11521119278849712</v>
      </c>
      <c r="AA12"/>
      <c r="AB12"/>
      <c r="AC12"/>
    </row>
    <row r="13" spans="1:29" ht="12" customHeight="1">
      <c r="A13" s="20">
        <f t="shared" si="2"/>
        <v>1981</v>
      </c>
      <c r="B13" s="24">
        <v>74.8333</v>
      </c>
      <c r="C13" s="24">
        <v>84.3871</v>
      </c>
      <c r="D13" s="24">
        <v>87.3226</v>
      </c>
      <c r="E13" s="24">
        <v>77</v>
      </c>
      <c r="F13" s="22">
        <f t="shared" si="0"/>
        <v>80.9672106557377</v>
      </c>
      <c r="G13" s="10">
        <f t="shared" si="1"/>
        <v>78.46542322404372</v>
      </c>
      <c r="H13" s="10"/>
      <c r="I13" s="11" t="s">
        <v>26</v>
      </c>
      <c r="J13" s="11">
        <v>39</v>
      </c>
      <c r="K13" s="27">
        <v>127.84062441655347</v>
      </c>
      <c r="L13" s="28">
        <v>3.277964728629576</v>
      </c>
      <c r="M13" s="28"/>
      <c r="N13" s="28"/>
      <c r="O13"/>
      <c r="P13"/>
      <c r="Q13"/>
      <c r="R13" s="28"/>
      <c r="S13" s="28"/>
      <c r="T13" s="10"/>
      <c r="U13" s="11" t="s">
        <v>26</v>
      </c>
      <c r="V13" s="11">
        <v>19</v>
      </c>
      <c r="W13" s="27">
        <v>81.80372184041471</v>
      </c>
      <c r="X13" s="28">
        <v>4.305459044232353</v>
      </c>
      <c r="Y13" s="28"/>
      <c r="Z13" s="28"/>
      <c r="AA13"/>
      <c r="AB13"/>
      <c r="AC13"/>
    </row>
    <row r="14" spans="1:29" ht="12" customHeight="1" thickBot="1">
      <c r="A14" s="20">
        <f t="shared" si="2"/>
        <v>1982</v>
      </c>
      <c r="B14" s="24">
        <v>74.3448</v>
      </c>
      <c r="C14" s="24">
        <v>80.6774</v>
      </c>
      <c r="D14" s="24">
        <v>84.7097</v>
      </c>
      <c r="E14" s="24">
        <v>69.7667</v>
      </c>
      <c r="F14" s="22">
        <f t="shared" si="0"/>
        <v>77.46184508196721</v>
      </c>
      <c r="G14" s="10">
        <f>AVERAGE(F13:F15)</f>
        <v>79.03430546448088</v>
      </c>
      <c r="H14" s="10"/>
      <c r="I14" s="23" t="s">
        <v>27</v>
      </c>
      <c r="J14" s="23">
        <v>40</v>
      </c>
      <c r="K14" s="29">
        <v>357.1831789191363</v>
      </c>
      <c r="L14" s="23"/>
      <c r="M14" s="30"/>
      <c r="N14" s="30"/>
      <c r="O14"/>
      <c r="P14"/>
      <c r="Q14"/>
      <c r="R14" s="28"/>
      <c r="S14" s="28"/>
      <c r="T14" s="10"/>
      <c r="U14" s="23" t="s">
        <v>27</v>
      </c>
      <c r="V14" s="23">
        <v>20</v>
      </c>
      <c r="W14" s="29">
        <v>93.53677761887216</v>
      </c>
      <c r="X14" s="23"/>
      <c r="Y14" s="30"/>
      <c r="Z14" s="30"/>
      <c r="AA14"/>
      <c r="AB14"/>
      <c r="AC14"/>
    </row>
    <row r="15" spans="1:29" ht="12" customHeight="1" thickBot="1">
      <c r="A15" s="20">
        <f t="shared" si="2"/>
        <v>1983</v>
      </c>
      <c r="B15" s="24">
        <v>74.1071</v>
      </c>
      <c r="C15" s="24">
        <v>81.3548</v>
      </c>
      <c r="D15" s="24">
        <v>85.9032</v>
      </c>
      <c r="E15" s="24">
        <v>73</v>
      </c>
      <c r="F15" s="22">
        <f t="shared" si="0"/>
        <v>78.6738606557377</v>
      </c>
      <c r="G15" s="10">
        <f t="shared" si="1"/>
        <v>78.28566967213114</v>
      </c>
      <c r="H15" s="10"/>
      <c r="O15"/>
      <c r="P15"/>
      <c r="Q15"/>
      <c r="T15" s="10"/>
      <c r="AA15"/>
      <c r="AB15"/>
      <c r="AC15"/>
    </row>
    <row r="16" spans="1:29" ht="12" customHeight="1">
      <c r="A16" s="20">
        <f t="shared" si="2"/>
        <v>1984</v>
      </c>
      <c r="B16" s="24">
        <v>71.1333</v>
      </c>
      <c r="C16" s="24">
        <v>85.6774</v>
      </c>
      <c r="D16" s="24">
        <v>85.3226</v>
      </c>
      <c r="E16" s="24">
        <v>72.3</v>
      </c>
      <c r="F16" s="22">
        <f t="shared" si="0"/>
        <v>78.72130327868852</v>
      </c>
      <c r="G16" s="10">
        <f t="shared" si="1"/>
        <v>78.79565901639344</v>
      </c>
      <c r="H16" s="10"/>
      <c r="I16" s="25"/>
      <c r="J16" s="25" t="s">
        <v>28</v>
      </c>
      <c r="K16" s="25" t="s">
        <v>17</v>
      </c>
      <c r="L16" s="25" t="s">
        <v>29</v>
      </c>
      <c r="M16" s="31" t="s">
        <v>30</v>
      </c>
      <c r="O16"/>
      <c r="P16"/>
      <c r="Q16"/>
      <c r="T16" s="6"/>
      <c r="U16" s="25"/>
      <c r="V16" s="25" t="s">
        <v>28</v>
      </c>
      <c r="W16" s="25" t="s">
        <v>17</v>
      </c>
      <c r="X16" s="25" t="s">
        <v>29</v>
      </c>
      <c r="Y16" s="31" t="s">
        <v>30</v>
      </c>
      <c r="Z16" s="6" t="s">
        <v>24</v>
      </c>
      <c r="AA16"/>
      <c r="AB16"/>
      <c r="AC16"/>
    </row>
    <row r="17" spans="1:29" ht="12" customHeight="1">
      <c r="A17" s="20">
        <f t="shared" si="2"/>
        <v>1985</v>
      </c>
      <c r="B17" s="24">
        <v>79.5</v>
      </c>
      <c r="C17" s="24">
        <v>89.5161</v>
      </c>
      <c r="D17" s="24">
        <v>81.2581</v>
      </c>
      <c r="E17" s="24">
        <v>65.2667</v>
      </c>
      <c r="F17" s="22">
        <f t="shared" si="0"/>
        <v>78.99181311475411</v>
      </c>
      <c r="G17" s="10">
        <f t="shared" si="1"/>
        <v>78.88252486338799</v>
      </c>
      <c r="H17" s="32"/>
      <c r="I17" s="11" t="s">
        <v>31</v>
      </c>
      <c r="J17" s="11">
        <v>-317.0281996551384</v>
      </c>
      <c r="K17" s="27">
        <v>47.675661772622306</v>
      </c>
      <c r="L17" s="28">
        <v>-6.6496863990505</v>
      </c>
      <c r="M17" s="28">
        <v>6.508990607235394E-08</v>
      </c>
      <c r="O17"/>
      <c r="P17"/>
      <c r="Q17"/>
      <c r="T17" s="32"/>
      <c r="U17" s="11" t="s">
        <v>31</v>
      </c>
      <c r="V17" s="11">
        <v>-165.39457034632093</v>
      </c>
      <c r="W17" s="27">
        <v>148.43178165206146</v>
      </c>
      <c r="X17" s="28">
        <v>-1.1142800315772123</v>
      </c>
      <c r="Y17" s="28">
        <v>0.279056540403665</v>
      </c>
      <c r="AA17"/>
      <c r="AB17"/>
      <c r="AC17"/>
    </row>
    <row r="18" spans="1:29" ht="12" customHeight="1" thickBot="1">
      <c r="A18" s="20">
        <f t="shared" si="2"/>
        <v>1986</v>
      </c>
      <c r="B18" s="24">
        <v>81.7667</v>
      </c>
      <c r="C18" s="24">
        <v>81.0968</v>
      </c>
      <c r="D18" s="21">
        <v>87.2581</v>
      </c>
      <c r="E18" s="24">
        <v>65.2667</v>
      </c>
      <c r="F18" s="22">
        <f t="shared" si="0"/>
        <v>78.93445819672131</v>
      </c>
      <c r="G18" s="10">
        <f t="shared" si="1"/>
        <v>79.62022540983607</v>
      </c>
      <c r="H18" s="32"/>
      <c r="I18" s="23" t="s">
        <v>11</v>
      </c>
      <c r="J18" s="33">
        <v>0.19988784072085475</v>
      </c>
      <c r="K18" s="33">
        <v>0.02389715452799285</v>
      </c>
      <c r="L18" s="30">
        <v>8.364503836082594</v>
      </c>
      <c r="M18" s="30">
        <v>3.11007195531435E-10</v>
      </c>
      <c r="O18"/>
      <c r="P18"/>
      <c r="Q18"/>
      <c r="T18" s="32"/>
      <c r="U18" s="23" t="s">
        <v>11</v>
      </c>
      <c r="V18" s="33">
        <v>0.12344121992761367</v>
      </c>
      <c r="W18" s="33">
        <v>0.07477636827400624</v>
      </c>
      <c r="X18" s="30">
        <v>1.6508052313437145</v>
      </c>
      <c r="Y18" s="30">
        <v>0.11521119278849708</v>
      </c>
      <c r="AA18"/>
      <c r="AB18"/>
      <c r="AC18"/>
    </row>
    <row r="19" spans="1:29" ht="12" customHeight="1">
      <c r="A19" s="20">
        <f t="shared" si="2"/>
        <v>1987</v>
      </c>
      <c r="B19" s="24">
        <v>80.1</v>
      </c>
      <c r="C19" s="24">
        <v>81.5161</v>
      </c>
      <c r="D19" s="24">
        <v>83.2903</v>
      </c>
      <c r="E19" s="24">
        <v>78.7333</v>
      </c>
      <c r="F19" s="22">
        <f t="shared" si="0"/>
        <v>80.93440491803278</v>
      </c>
      <c r="G19" s="10">
        <f t="shared" si="1"/>
        <v>80.84699890710384</v>
      </c>
      <c r="H19" s="32"/>
      <c r="I19"/>
      <c r="J19"/>
      <c r="K19"/>
      <c r="L19"/>
      <c r="M19"/>
      <c r="N19"/>
      <c r="O19"/>
      <c r="P19"/>
      <c r="Q19"/>
      <c r="T19" s="32"/>
      <c r="U19"/>
      <c r="V19"/>
      <c r="W19"/>
      <c r="X19"/>
      <c r="Y19"/>
      <c r="Z19"/>
      <c r="AA19"/>
      <c r="AB19"/>
      <c r="AC19"/>
    </row>
    <row r="20" spans="1:29" ht="12" customHeight="1">
      <c r="A20" s="20">
        <f t="shared" si="2"/>
        <v>1988</v>
      </c>
      <c r="B20" s="24">
        <v>82.4667</v>
      </c>
      <c r="C20" s="24">
        <v>89.2903</v>
      </c>
      <c r="D20" s="24">
        <v>86.129</v>
      </c>
      <c r="E20" s="24">
        <v>72.4667</v>
      </c>
      <c r="F20" s="22">
        <f t="shared" si="0"/>
        <v>82.67213360655738</v>
      </c>
      <c r="G20" s="10">
        <f t="shared" si="1"/>
        <v>81.02184398907104</v>
      </c>
      <c r="H20" s="32"/>
      <c r="I20"/>
      <c r="J20"/>
      <c r="K20"/>
      <c r="L20"/>
      <c r="M20"/>
      <c r="N20"/>
      <c r="O20"/>
      <c r="P20"/>
      <c r="Q20"/>
      <c r="T20" s="32"/>
      <c r="U20"/>
      <c r="V20"/>
      <c r="W20"/>
      <c r="X20"/>
      <c r="Y20"/>
      <c r="Z20"/>
      <c r="AA20"/>
      <c r="AB20"/>
      <c r="AC20"/>
    </row>
    <row r="21" spans="1:29" ht="12" customHeight="1">
      <c r="A21" s="20">
        <f t="shared" si="2"/>
        <v>1989</v>
      </c>
      <c r="B21" s="24">
        <v>77</v>
      </c>
      <c r="C21" s="24">
        <v>88.1935</v>
      </c>
      <c r="D21" s="24">
        <v>78.8387</v>
      </c>
      <c r="E21" s="24">
        <v>73.5333</v>
      </c>
      <c r="F21" s="22">
        <f t="shared" si="0"/>
        <v>79.45899344262295</v>
      </c>
      <c r="G21" s="10">
        <f t="shared" si="1"/>
        <v>81.70491010928963</v>
      </c>
      <c r="H21" s="32"/>
      <c r="I21"/>
      <c r="J21"/>
      <c r="K21"/>
      <c r="L21"/>
      <c r="M21"/>
      <c r="N21"/>
      <c r="O21"/>
      <c r="P21"/>
      <c r="Q21"/>
      <c r="T21" s="32"/>
      <c r="U21"/>
      <c r="V21"/>
      <c r="W21"/>
      <c r="X21"/>
      <c r="Y21"/>
      <c r="Z21"/>
      <c r="AA21"/>
      <c r="AB21"/>
      <c r="AC21"/>
    </row>
    <row r="22" spans="1:29" ht="12" customHeight="1">
      <c r="A22" s="20">
        <f t="shared" si="2"/>
        <v>1990</v>
      </c>
      <c r="B22" s="24">
        <v>78.1</v>
      </c>
      <c r="C22" s="24">
        <v>87.5806</v>
      </c>
      <c r="D22" s="24">
        <v>83.871</v>
      </c>
      <c r="E22" s="24">
        <v>82.2</v>
      </c>
      <c r="F22" s="22">
        <f t="shared" si="0"/>
        <v>82.98360327868852</v>
      </c>
      <c r="G22" s="10">
        <f t="shared" si="1"/>
        <v>81.40436803278688</v>
      </c>
      <c r="H22" s="32"/>
      <c r="I22" t="s">
        <v>0</v>
      </c>
      <c r="J22"/>
      <c r="K22"/>
      <c r="L22"/>
      <c r="M22"/>
      <c r="N22"/>
      <c r="O22"/>
      <c r="P22"/>
      <c r="Q22"/>
      <c r="T22" s="6"/>
      <c r="U22" t="s">
        <v>0</v>
      </c>
      <c r="V22"/>
      <c r="W22"/>
      <c r="X22"/>
      <c r="Y22"/>
      <c r="Z22"/>
      <c r="AA22"/>
      <c r="AB22"/>
      <c r="AC22"/>
    </row>
    <row r="23" spans="1:29" ht="12" customHeight="1" thickBot="1">
      <c r="A23" s="20">
        <f t="shared" si="2"/>
        <v>1991</v>
      </c>
      <c r="B23" s="24">
        <v>74.4</v>
      </c>
      <c r="C23" s="24">
        <v>88.4194</v>
      </c>
      <c r="D23" s="24">
        <v>87.9355</v>
      </c>
      <c r="E23" s="24">
        <v>75.9</v>
      </c>
      <c r="F23" s="22">
        <f t="shared" si="0"/>
        <v>81.77050737704917</v>
      </c>
      <c r="G23" s="10">
        <f t="shared" si="1"/>
        <v>81.7622975409836</v>
      </c>
      <c r="H23" s="6"/>
      <c r="I23" s="6" t="s">
        <v>2</v>
      </c>
      <c r="J23" s="6" t="s">
        <v>3</v>
      </c>
      <c r="K23" s="7" t="s">
        <v>56</v>
      </c>
      <c r="L23" s="67">
        <v>2013</v>
      </c>
      <c r="M23"/>
      <c r="N23"/>
      <c r="T23" s="6"/>
      <c r="U23" s="6" t="s">
        <v>2</v>
      </c>
      <c r="V23" s="6" t="s">
        <v>3</v>
      </c>
      <c r="W23" s="7" t="s">
        <v>65</v>
      </c>
      <c r="X23" s="71">
        <v>2015</v>
      </c>
      <c r="Y23"/>
      <c r="Z23"/>
      <c r="AA23"/>
      <c r="AB23"/>
      <c r="AC23"/>
    </row>
    <row r="24" spans="1:29" ht="12" customHeight="1">
      <c r="A24" s="20">
        <f t="shared" si="2"/>
        <v>1992</v>
      </c>
      <c r="B24" s="24">
        <v>78.7</v>
      </c>
      <c r="C24" s="24">
        <v>83.5484</v>
      </c>
      <c r="D24" s="24">
        <v>85.129</v>
      </c>
      <c r="E24" s="24">
        <v>74.5</v>
      </c>
      <c r="F24" s="22">
        <f t="shared" si="0"/>
        <v>80.53278196721313</v>
      </c>
      <c r="G24" s="10">
        <f t="shared" si="1"/>
        <v>79.24317213114755</v>
      </c>
      <c r="H24" s="6"/>
      <c r="I24" s="8" t="s">
        <v>4</v>
      </c>
      <c r="J24" s="8"/>
      <c r="O24"/>
      <c r="P24"/>
      <c r="Q24"/>
      <c r="T24" s="6"/>
      <c r="U24" s="8" t="s">
        <v>4</v>
      </c>
      <c r="V24" s="8"/>
      <c r="AA24"/>
      <c r="AB24"/>
      <c r="AC24"/>
    </row>
    <row r="25" spans="1:29" ht="12" customHeight="1">
      <c r="A25" s="20">
        <f t="shared" si="2"/>
        <v>1993</v>
      </c>
      <c r="B25" s="24">
        <v>70.7333</v>
      </c>
      <c r="C25" s="24">
        <v>76.3871</v>
      </c>
      <c r="D25" s="21">
        <v>79.3226</v>
      </c>
      <c r="E25" s="24">
        <v>75.1</v>
      </c>
      <c r="F25" s="22">
        <f t="shared" si="0"/>
        <v>75.42622704918033</v>
      </c>
      <c r="G25" s="10">
        <f t="shared" si="1"/>
        <v>79.91256338797815</v>
      </c>
      <c r="H25" s="6"/>
      <c r="I25" s="11" t="s">
        <v>6</v>
      </c>
      <c r="J25" s="12">
        <v>0.34157821481242756</v>
      </c>
      <c r="O25"/>
      <c r="P25"/>
      <c r="Q25"/>
      <c r="T25" s="6"/>
      <c r="U25" s="11" t="s">
        <v>6</v>
      </c>
      <c r="V25" s="12">
        <v>0.7122974509162937</v>
      </c>
      <c r="AA25"/>
      <c r="AB25"/>
      <c r="AC25"/>
    </row>
    <row r="26" spans="1:29" ht="12" customHeight="1">
      <c r="A26" s="20">
        <f t="shared" si="2"/>
        <v>1994</v>
      </c>
      <c r="B26" s="24">
        <v>80.5333</v>
      </c>
      <c r="C26" s="24">
        <v>88.871</v>
      </c>
      <c r="D26" s="24">
        <v>87.5161</v>
      </c>
      <c r="E26" s="24">
        <v>77.9</v>
      </c>
      <c r="F26" s="22">
        <f t="shared" si="0"/>
        <v>83.778681147541</v>
      </c>
      <c r="G26" s="10">
        <f t="shared" si="1"/>
        <v>79.43169016393442</v>
      </c>
      <c r="H26" s="6"/>
      <c r="I26" s="11" t="s">
        <v>8</v>
      </c>
      <c r="J26" s="12">
        <v>0.1166756768344449</v>
      </c>
      <c r="O26"/>
      <c r="P26"/>
      <c r="Q26"/>
      <c r="T26" s="6"/>
      <c r="U26" s="11" t="s">
        <v>8</v>
      </c>
      <c r="V26" s="12">
        <v>0.5073676585818498</v>
      </c>
      <c r="AA26"/>
      <c r="AB26"/>
      <c r="AC26"/>
    </row>
    <row r="27" spans="1:29" ht="12" customHeight="1">
      <c r="A27" s="20">
        <f t="shared" si="2"/>
        <v>1995</v>
      </c>
      <c r="B27" s="24">
        <v>70.4</v>
      </c>
      <c r="C27" s="24">
        <v>85.0645</v>
      </c>
      <c r="D27" s="24">
        <v>83.2903</v>
      </c>
      <c r="E27" s="24">
        <v>77.2667</v>
      </c>
      <c r="F27" s="22">
        <f t="shared" si="0"/>
        <v>79.09016229508197</v>
      </c>
      <c r="G27" s="10">
        <f t="shared" si="1"/>
        <v>81.68754672131148</v>
      </c>
      <c r="H27" s="6"/>
      <c r="I27" s="11" t="s">
        <v>10</v>
      </c>
      <c r="J27" s="12">
        <v>0.09069554968251681</v>
      </c>
      <c r="O27"/>
      <c r="P27"/>
      <c r="Q27"/>
      <c r="T27" s="6"/>
      <c r="U27" s="11" t="s">
        <v>10</v>
      </c>
      <c r="V27" s="12">
        <v>0.4814396406124735</v>
      </c>
      <c r="AA27"/>
      <c r="AB27"/>
      <c r="AC27"/>
    </row>
    <row r="28" spans="1:29" ht="12" customHeight="1">
      <c r="A28" s="20">
        <f t="shared" si="2"/>
        <v>1996</v>
      </c>
      <c r="B28" s="24">
        <v>78.3214</v>
      </c>
      <c r="C28" s="24">
        <v>89.871</v>
      </c>
      <c r="D28" s="24">
        <v>86.6452</v>
      </c>
      <c r="E28" s="24">
        <v>73.5333</v>
      </c>
      <c r="F28" s="22">
        <f t="shared" si="0"/>
        <v>82.19379672131149</v>
      </c>
      <c r="G28" s="10">
        <f t="shared" si="1"/>
        <v>80.69711830601092</v>
      </c>
      <c r="H28" s="6"/>
      <c r="I28" s="11" t="s">
        <v>17</v>
      </c>
      <c r="J28" s="12">
        <v>2.148661641470409</v>
      </c>
      <c r="O28"/>
      <c r="P28"/>
      <c r="Q28"/>
      <c r="T28" s="6"/>
      <c r="U28" s="11" t="s">
        <v>17</v>
      </c>
      <c r="V28" s="12">
        <v>1.5636059535841245</v>
      </c>
      <c r="AA28"/>
      <c r="AB28"/>
      <c r="AC28"/>
    </row>
    <row r="29" spans="1:29" ht="12" customHeight="1" thickBot="1">
      <c r="A29" s="20">
        <f t="shared" si="2"/>
        <v>1997</v>
      </c>
      <c r="B29" s="24">
        <v>75.2</v>
      </c>
      <c r="C29" s="24">
        <v>83.4839</v>
      </c>
      <c r="D29" s="24">
        <v>87.4194</v>
      </c>
      <c r="E29" s="57">
        <f>(25*Interpolate!E11+5*(Interpolate!E5-Interpolate!F5+Interpolate!E8-Interpolate!F8)/2)/30</f>
        <v>76.81666666666666</v>
      </c>
      <c r="F29" s="22">
        <f t="shared" si="0"/>
        <v>80.80739590163934</v>
      </c>
      <c r="G29" s="10">
        <f t="shared" si="1"/>
        <v>82.1479349726776</v>
      </c>
      <c r="H29" s="6"/>
      <c r="I29" s="23" t="s">
        <v>18</v>
      </c>
      <c r="J29" s="23">
        <v>36</v>
      </c>
      <c r="O29"/>
      <c r="P29"/>
      <c r="Q29"/>
      <c r="T29" s="6"/>
      <c r="U29" s="23" t="s">
        <v>18</v>
      </c>
      <c r="V29" s="23">
        <v>21</v>
      </c>
      <c r="AA29"/>
      <c r="AB29"/>
      <c r="AC29"/>
    </row>
    <row r="30" spans="1:29" ht="12" customHeight="1">
      <c r="A30" s="20">
        <f t="shared" si="2"/>
        <v>1998</v>
      </c>
      <c r="B30" s="56">
        <v>72.4</v>
      </c>
      <c r="C30" s="56">
        <v>92.0968</v>
      </c>
      <c r="D30" s="56">
        <v>89.7419</v>
      </c>
      <c r="E30" s="56">
        <v>79.0333</v>
      </c>
      <c r="F30" s="22">
        <f t="shared" si="0"/>
        <v>83.44261229508197</v>
      </c>
      <c r="G30" s="10">
        <f t="shared" si="1"/>
        <v>82.12978852459015</v>
      </c>
      <c r="H30" s="6"/>
      <c r="O30"/>
      <c r="P30"/>
      <c r="Q30"/>
      <c r="T30" s="6"/>
      <c r="AA30"/>
      <c r="AB30"/>
      <c r="AC30"/>
    </row>
    <row r="31" spans="1:29" ht="12" customHeight="1" thickBot="1">
      <c r="A31" s="20">
        <f t="shared" si="2"/>
        <v>1999</v>
      </c>
      <c r="B31" s="56">
        <v>76.9</v>
      </c>
      <c r="C31" s="56">
        <v>87.7097</v>
      </c>
      <c r="D31" s="56">
        <v>87.4839</v>
      </c>
      <c r="E31" s="56">
        <v>76.1</v>
      </c>
      <c r="F31" s="22">
        <f t="shared" si="0"/>
        <v>82.13935737704918</v>
      </c>
      <c r="G31" s="10">
        <f t="shared" si="1"/>
        <v>83.15432158469946</v>
      </c>
      <c r="H31" s="6"/>
      <c r="I31" s="6" t="s">
        <v>19</v>
      </c>
      <c r="O31"/>
      <c r="P31"/>
      <c r="Q31"/>
      <c r="T31" s="6"/>
      <c r="U31" s="6" t="s">
        <v>19</v>
      </c>
      <c r="AA31"/>
      <c r="AB31"/>
      <c r="AC31"/>
    </row>
    <row r="32" spans="1:29" ht="12" customHeight="1">
      <c r="A32" s="20">
        <f t="shared" si="2"/>
        <v>2000</v>
      </c>
      <c r="B32" s="59">
        <f>Interpolate!B12</f>
        <v>82.4545</v>
      </c>
      <c r="C32" s="24">
        <v>89.6452</v>
      </c>
      <c r="D32" s="59">
        <f>Interpolate!D12</f>
        <v>88.7692</v>
      </c>
      <c r="E32" s="24">
        <v>74.3</v>
      </c>
      <c r="F32" s="22">
        <f t="shared" si="0"/>
        <v>83.88099508196721</v>
      </c>
      <c r="G32" s="10">
        <f t="shared" si="1"/>
        <v>83.42754781420766</v>
      </c>
      <c r="H32" s="6"/>
      <c r="I32" s="25"/>
      <c r="J32" s="25" t="s">
        <v>20</v>
      </c>
      <c r="K32" s="25" t="s">
        <v>21</v>
      </c>
      <c r="L32" s="25" t="s">
        <v>22</v>
      </c>
      <c r="M32" s="25" t="s">
        <v>23</v>
      </c>
      <c r="N32" s="25" t="s">
        <v>24</v>
      </c>
      <c r="O32"/>
      <c r="P32"/>
      <c r="Q32"/>
      <c r="R32" s="26"/>
      <c r="S32" s="26"/>
      <c r="T32" s="6"/>
      <c r="U32" s="25"/>
      <c r="V32" s="25" t="s">
        <v>20</v>
      </c>
      <c r="W32" s="25" t="s">
        <v>21</v>
      </c>
      <c r="X32" s="25" t="s">
        <v>22</v>
      </c>
      <c r="Y32" s="25" t="s">
        <v>23</v>
      </c>
      <c r="Z32" s="25" t="s">
        <v>24</v>
      </c>
      <c r="AA32"/>
      <c r="AB32"/>
      <c r="AC32"/>
    </row>
    <row r="33" spans="1:29" ht="12" customHeight="1">
      <c r="A33" s="20">
        <f t="shared" si="2"/>
        <v>2001</v>
      </c>
      <c r="B33" s="24">
        <v>79.9333</v>
      </c>
      <c r="C33" s="24">
        <v>86.0968</v>
      </c>
      <c r="D33" s="24">
        <v>90.7097</v>
      </c>
      <c r="E33" s="24">
        <v>80.0333</v>
      </c>
      <c r="F33" s="22">
        <f t="shared" si="0"/>
        <v>84.26229098360656</v>
      </c>
      <c r="G33" s="10">
        <f t="shared" si="1"/>
        <v>83.47398661202186</v>
      </c>
      <c r="H33" s="6"/>
      <c r="I33" s="11" t="s">
        <v>25</v>
      </c>
      <c r="J33" s="11">
        <v>1</v>
      </c>
      <c r="K33" s="27">
        <v>20.733619211782695</v>
      </c>
      <c r="L33" s="28">
        <v>20.733619211782695</v>
      </c>
      <c r="M33" s="28">
        <v>4.490958652824989</v>
      </c>
      <c r="N33" s="28">
        <v>0.04145766213872385</v>
      </c>
      <c r="O33"/>
      <c r="P33"/>
      <c r="Q33"/>
      <c r="R33" s="28"/>
      <c r="S33" s="28"/>
      <c r="T33" s="6"/>
      <c r="U33" s="11" t="s">
        <v>25</v>
      </c>
      <c r="V33" s="11">
        <v>1</v>
      </c>
      <c r="W33" s="27">
        <v>47.8418639878094</v>
      </c>
      <c r="X33" s="28">
        <v>47.8418639878094</v>
      </c>
      <c r="Y33" s="28">
        <v>19.5683163742444</v>
      </c>
      <c r="Z33" s="28">
        <v>0.0002916368647575796</v>
      </c>
      <c r="AA33"/>
      <c r="AB33"/>
      <c r="AC33"/>
    </row>
    <row r="34" spans="1:29" ht="12" customHeight="1">
      <c r="A34" s="20">
        <f t="shared" si="2"/>
        <v>2002</v>
      </c>
      <c r="B34" s="24">
        <v>80.4</v>
      </c>
      <c r="C34" s="24">
        <v>90.5161</v>
      </c>
      <c r="D34" s="24">
        <v>82.5161</v>
      </c>
      <c r="E34" s="24">
        <v>75.4</v>
      </c>
      <c r="F34" s="22">
        <f t="shared" si="0"/>
        <v>82.2786737704918</v>
      </c>
      <c r="G34" s="10">
        <f t="shared" si="1"/>
        <v>84.01366338797814</v>
      </c>
      <c r="H34" s="6"/>
      <c r="I34" s="11" t="s">
        <v>26</v>
      </c>
      <c r="J34" s="11">
        <v>34</v>
      </c>
      <c r="K34" s="27">
        <v>156.96939288389459</v>
      </c>
      <c r="L34" s="28">
        <v>4.6167468495263115</v>
      </c>
      <c r="M34" s="28"/>
      <c r="N34" s="28"/>
      <c r="O34"/>
      <c r="P34"/>
      <c r="Q34"/>
      <c r="R34" s="28"/>
      <c r="S34" s="28"/>
      <c r="T34" s="6"/>
      <c r="U34" s="11" t="s">
        <v>26</v>
      </c>
      <c r="V34" s="11">
        <v>19</v>
      </c>
      <c r="W34" s="27">
        <v>46.45240798359067</v>
      </c>
      <c r="X34" s="28">
        <v>2.4448635780837193</v>
      </c>
      <c r="Y34" s="28"/>
      <c r="Z34" s="28"/>
      <c r="AA34"/>
      <c r="AB34"/>
      <c r="AC34"/>
    </row>
    <row r="35" spans="1:29" ht="12" customHeight="1" thickBot="1">
      <c r="A35" s="20">
        <f t="shared" si="2"/>
        <v>2003</v>
      </c>
      <c r="B35" s="24">
        <v>81.3667</v>
      </c>
      <c r="C35" s="24">
        <v>94.2258</v>
      </c>
      <c r="D35" s="24">
        <v>89.0323</v>
      </c>
      <c r="E35" s="24">
        <v>76.9667</v>
      </c>
      <c r="F35" s="22">
        <f t="shared" si="0"/>
        <v>85.50002540983607</v>
      </c>
      <c r="G35" s="10">
        <f t="shared" si="1"/>
        <v>83.13934699453552</v>
      </c>
      <c r="H35" s="6"/>
      <c r="I35" s="23" t="s">
        <v>27</v>
      </c>
      <c r="J35" s="23">
        <v>35</v>
      </c>
      <c r="K35" s="29">
        <v>177.70301209567728</v>
      </c>
      <c r="L35" s="23"/>
      <c r="M35" s="30"/>
      <c r="N35" s="30"/>
      <c r="O35"/>
      <c r="P35"/>
      <c r="Q35"/>
      <c r="R35" s="28"/>
      <c r="S35" s="28"/>
      <c r="T35" s="6"/>
      <c r="U35" s="23" t="s">
        <v>27</v>
      </c>
      <c r="V35" s="23">
        <v>20</v>
      </c>
      <c r="W35" s="29">
        <v>94.29427197140006</v>
      </c>
      <c r="X35" s="23"/>
      <c r="Y35" s="30"/>
      <c r="Z35" s="30"/>
      <c r="AA35"/>
      <c r="AB35"/>
      <c r="AC35"/>
    </row>
    <row r="36" spans="1:29" ht="12" customHeight="1" thickBot="1">
      <c r="A36" s="20">
        <f t="shared" si="2"/>
        <v>2004</v>
      </c>
      <c r="B36" s="24">
        <v>79.6</v>
      </c>
      <c r="C36" s="24">
        <v>88.1613</v>
      </c>
      <c r="D36" s="24">
        <v>84.6774</v>
      </c>
      <c r="E36" s="24">
        <v>73.8</v>
      </c>
      <c r="F36" s="22">
        <f t="shared" si="0"/>
        <v>81.6393418032787</v>
      </c>
      <c r="G36" s="10">
        <f t="shared" si="1"/>
        <v>82.94536475409838</v>
      </c>
      <c r="H36" s="6"/>
      <c r="O36"/>
      <c r="P36"/>
      <c r="Q36"/>
      <c r="T36" s="6"/>
      <c r="AA36"/>
      <c r="AB36"/>
      <c r="AC36"/>
    </row>
    <row r="37" spans="1:29" ht="12" customHeight="1">
      <c r="A37" s="20">
        <f t="shared" si="2"/>
        <v>2005</v>
      </c>
      <c r="B37" s="24">
        <v>72.9</v>
      </c>
      <c r="C37" s="24">
        <v>90.2903</v>
      </c>
      <c r="D37" s="24">
        <v>87.4194</v>
      </c>
      <c r="E37" s="24">
        <v>75.7</v>
      </c>
      <c r="F37" s="22">
        <f t="shared" si="0"/>
        <v>81.69672704918034</v>
      </c>
      <c r="G37" s="10">
        <f t="shared" si="1"/>
        <v>82.40164398907105</v>
      </c>
      <c r="H37" s="6"/>
      <c r="I37" s="25"/>
      <c r="J37" s="25" t="s">
        <v>28</v>
      </c>
      <c r="K37" s="25" t="s">
        <v>17</v>
      </c>
      <c r="L37" s="25" t="s">
        <v>29</v>
      </c>
      <c r="M37" s="31" t="s">
        <v>30</v>
      </c>
      <c r="O37"/>
      <c r="P37"/>
      <c r="Q37"/>
      <c r="T37" s="6"/>
      <c r="U37" s="25"/>
      <c r="V37" s="25" t="s">
        <v>28</v>
      </c>
      <c r="W37" s="25" t="s">
        <v>17</v>
      </c>
      <c r="X37" s="25" t="s">
        <v>29</v>
      </c>
      <c r="Y37" s="31" t="s">
        <v>30</v>
      </c>
      <c r="AA37"/>
      <c r="AB37"/>
      <c r="AC37"/>
    </row>
    <row r="38" spans="1:29" ht="12" customHeight="1">
      <c r="A38" s="20">
        <f t="shared" si="2"/>
        <v>2006</v>
      </c>
      <c r="B38" s="24">
        <v>81.8667</v>
      </c>
      <c r="C38" s="24">
        <v>92.2581</v>
      </c>
      <c r="D38" s="24">
        <v>85.7742</v>
      </c>
      <c r="E38" s="24">
        <v>75.2333</v>
      </c>
      <c r="F38" s="22">
        <f t="shared" si="0"/>
        <v>83.86886311475409</v>
      </c>
      <c r="G38" s="10">
        <f t="shared" si="1"/>
        <v>83.9098450819672</v>
      </c>
      <c r="H38" s="6"/>
      <c r="I38" s="11" t="s">
        <v>31</v>
      </c>
      <c r="J38" s="11">
        <v>229.1542430555383</v>
      </c>
      <c r="K38" s="27">
        <v>68.79076452459726</v>
      </c>
      <c r="L38" s="28">
        <v>3.3311774427743197</v>
      </c>
      <c r="M38" s="28">
        <v>0.0020926614690354186</v>
      </c>
      <c r="O38"/>
      <c r="P38"/>
      <c r="Q38"/>
      <c r="T38" s="6"/>
      <c r="U38" s="11" t="s">
        <v>31</v>
      </c>
      <c r="V38" s="11">
        <v>-416.040043082464</v>
      </c>
      <c r="W38" s="27">
        <v>112.97915191247526</v>
      </c>
      <c r="X38" s="28">
        <v>-3.6824496912914473</v>
      </c>
      <c r="Y38" s="28">
        <v>0.0015817670391966548</v>
      </c>
      <c r="AA38"/>
      <c r="AB38"/>
      <c r="AC38"/>
    </row>
    <row r="39" spans="1:29" ht="12" customHeight="1" thickBot="1">
      <c r="A39" s="20">
        <f t="shared" si="2"/>
        <v>2007</v>
      </c>
      <c r="B39" s="24">
        <v>82.8</v>
      </c>
      <c r="C39" s="24">
        <v>95.4194</v>
      </c>
      <c r="D39" s="24">
        <v>89.4839</v>
      </c>
      <c r="E39" s="24">
        <v>76.5333</v>
      </c>
      <c r="F39" s="22">
        <f t="shared" si="0"/>
        <v>86.16394508196721</v>
      </c>
      <c r="G39" s="10">
        <f t="shared" si="1"/>
        <v>84.71584781420765</v>
      </c>
      <c r="H39" s="10"/>
      <c r="I39" s="23" t="s">
        <v>11</v>
      </c>
      <c r="J39" s="33">
        <v>-0.07305367151589164</v>
      </c>
      <c r="K39" s="33">
        <v>0.03447247927579187</v>
      </c>
      <c r="L39" s="30">
        <v>-2.119188206088595</v>
      </c>
      <c r="M39" s="30">
        <v>0.04145766213872356</v>
      </c>
      <c r="O39"/>
      <c r="P39"/>
      <c r="Q39"/>
      <c r="T39" s="6"/>
      <c r="U39" s="23" t="s">
        <v>11</v>
      </c>
      <c r="V39" s="33">
        <v>0.24926349691292315</v>
      </c>
      <c r="W39" s="33">
        <v>0.05634844721911004</v>
      </c>
      <c r="X39" s="30">
        <v>4.423608976191766</v>
      </c>
      <c r="Y39" s="30">
        <v>0.0002916368647575817</v>
      </c>
      <c r="AA39"/>
      <c r="AB39"/>
      <c r="AC39"/>
    </row>
    <row r="40" spans="1:29" ht="12" customHeight="1">
      <c r="A40" s="20">
        <f t="shared" si="2"/>
        <v>2008</v>
      </c>
      <c r="B40" s="24">
        <v>79.0667</v>
      </c>
      <c r="C40" s="24">
        <v>91.129</v>
      </c>
      <c r="D40" s="24">
        <v>87.9677</v>
      </c>
      <c r="E40" s="24">
        <v>77.9333</v>
      </c>
      <c r="F40" s="22">
        <f t="shared" si="0"/>
        <v>84.11473524590164</v>
      </c>
      <c r="G40" s="10">
        <f t="shared" si="1"/>
        <v>84.68032841530055</v>
      </c>
      <c r="I40"/>
      <c r="J40"/>
      <c r="K40"/>
      <c r="L40"/>
      <c r="M40"/>
      <c r="N40"/>
      <c r="O40"/>
      <c r="P40"/>
      <c r="Q40"/>
      <c r="T40" s="6"/>
      <c r="U40"/>
      <c r="V40"/>
      <c r="W40"/>
      <c r="X40"/>
      <c r="Y40"/>
      <c r="Z40"/>
      <c r="AA40"/>
      <c r="AB40"/>
      <c r="AC40"/>
    </row>
    <row r="41" spans="1:29" ht="12" customHeight="1">
      <c r="A41" s="20">
        <f t="shared" si="2"/>
        <v>2009</v>
      </c>
      <c r="B41" s="24">
        <v>75.5</v>
      </c>
      <c r="C41" s="24">
        <v>90.0323</v>
      </c>
      <c r="D41" s="24">
        <v>86.6129</v>
      </c>
      <c r="E41" s="24">
        <v>82.6</v>
      </c>
      <c r="F41" s="22">
        <f t="shared" si="0"/>
        <v>83.76230491803278</v>
      </c>
      <c r="G41" s="10">
        <f t="shared" si="1"/>
        <v>83.65573142076504</v>
      </c>
      <c r="I41"/>
      <c r="J41"/>
      <c r="K41"/>
      <c r="L41"/>
      <c r="M41"/>
      <c r="N41"/>
      <c r="O41"/>
      <c r="P41"/>
      <c r="Q41"/>
      <c r="T41" s="6"/>
      <c r="U41"/>
      <c r="V41"/>
      <c r="W41"/>
      <c r="X41"/>
      <c r="Y41"/>
      <c r="Z41"/>
      <c r="AA41"/>
      <c r="AB41"/>
      <c r="AC41"/>
    </row>
    <row r="42" spans="1:29" ht="12" customHeight="1">
      <c r="A42" s="20">
        <f t="shared" si="2"/>
        <v>2010</v>
      </c>
      <c r="B42" s="24">
        <v>76.7667</v>
      </c>
      <c r="C42" s="24">
        <v>88.7419</v>
      </c>
      <c r="D42" s="24">
        <v>86.6129</v>
      </c>
      <c r="E42" s="24">
        <v>79.9333</v>
      </c>
      <c r="F42" s="22">
        <f t="shared" si="0"/>
        <v>83.09015409836067</v>
      </c>
      <c r="G42" s="10">
        <f t="shared" si="1"/>
        <v>84.03006284153007</v>
      </c>
      <c r="I42"/>
      <c r="J42"/>
      <c r="K42"/>
      <c r="L42"/>
      <c r="M42"/>
      <c r="N42"/>
      <c r="O42"/>
      <c r="P42"/>
      <c r="Q42"/>
      <c r="T42" s="6"/>
      <c r="U42"/>
      <c r="V42"/>
      <c r="W42"/>
      <c r="X42"/>
      <c r="Y42"/>
      <c r="Z42"/>
      <c r="AA42"/>
      <c r="AB42"/>
      <c r="AC42"/>
    </row>
    <row r="43" spans="1:20" ht="12" customHeight="1">
      <c r="A43" s="20">
        <f t="shared" si="2"/>
        <v>2011</v>
      </c>
      <c r="B43" s="24">
        <v>76.3667</v>
      </c>
      <c r="C43" s="24">
        <v>89.2581</v>
      </c>
      <c r="D43" s="24">
        <v>91.4839</v>
      </c>
      <c r="E43" s="24">
        <v>83.5</v>
      </c>
      <c r="F43" s="22">
        <f t="shared" si="0"/>
        <v>85.23772950819672</v>
      </c>
      <c r="G43" s="10">
        <f t="shared" si="1"/>
        <v>85.09290546448089</v>
      </c>
      <c r="H43" s="32"/>
      <c r="T43" s="32"/>
    </row>
    <row r="44" spans="1:20" ht="12" customHeight="1">
      <c r="A44" s="20">
        <f t="shared" si="2"/>
        <v>2012</v>
      </c>
      <c r="B44" s="21">
        <v>81.6</v>
      </c>
      <c r="C44" s="24">
        <v>92.1613</v>
      </c>
      <c r="D44" s="24">
        <v>91.1613</v>
      </c>
      <c r="E44" s="21">
        <v>82.5667</v>
      </c>
      <c r="F44" s="22">
        <f t="shared" si="0"/>
        <v>86.95083278688524</v>
      </c>
      <c r="G44" s="10">
        <f t="shared" si="1"/>
        <v>86.76230956284154</v>
      </c>
      <c r="H44" s="32"/>
      <c r="T44" s="32"/>
    </row>
    <row r="45" spans="1:20" ht="12" customHeight="1">
      <c r="A45" s="20">
        <f t="shared" si="2"/>
        <v>2013</v>
      </c>
      <c r="B45" s="21">
        <v>84.2</v>
      </c>
      <c r="C45" s="24">
        <v>95.2258</v>
      </c>
      <c r="D45" s="24">
        <v>92.6129</v>
      </c>
      <c r="E45" s="24">
        <v>79.9667</v>
      </c>
      <c r="F45" s="22">
        <f t="shared" si="0"/>
        <v>88.09836639344263</v>
      </c>
      <c r="G45" s="10">
        <f t="shared" si="1"/>
        <v>86.28689289617488</v>
      </c>
      <c r="H45" s="32"/>
      <c r="T45" s="32"/>
    </row>
    <row r="46" spans="1:7" ht="12" customHeight="1">
      <c r="A46" s="20">
        <f t="shared" si="2"/>
        <v>2014</v>
      </c>
      <c r="B46" s="21">
        <v>79.8333</v>
      </c>
      <c r="C46" s="24">
        <v>93.9355</v>
      </c>
      <c r="D46" s="24">
        <v>83</v>
      </c>
      <c r="E46" s="21">
        <v>78.1667</v>
      </c>
      <c r="F46" s="22">
        <f t="shared" si="0"/>
        <v>83.81147950819673</v>
      </c>
      <c r="G46" s="10">
        <f t="shared" si="1"/>
        <v>86.09289644808744</v>
      </c>
    </row>
    <row r="47" spans="1:7" ht="12" customHeight="1">
      <c r="A47" s="20">
        <f t="shared" si="2"/>
        <v>2015</v>
      </c>
      <c r="B47" s="21">
        <v>88.2</v>
      </c>
      <c r="C47" s="24">
        <v>87.5161</v>
      </c>
      <c r="D47" s="24">
        <v>89.0968</v>
      </c>
      <c r="E47" s="24">
        <v>80.5333</v>
      </c>
      <c r="F47" s="22">
        <f t="shared" si="0"/>
        <v>86.36884344262296</v>
      </c>
      <c r="G47" s="10">
        <f t="shared" si="1"/>
        <v>85.09016147540984</v>
      </c>
    </row>
    <row r="48" ht="12" customHeight="1"/>
    <row r="49" ht="12">
      <c r="A49" s="34" t="s">
        <v>32</v>
      </c>
    </row>
    <row r="50" ht="12">
      <c r="A50" s="6" t="s">
        <v>35</v>
      </c>
    </row>
    <row r="51" ht="12">
      <c r="A51" s="6" t="s">
        <v>33</v>
      </c>
    </row>
    <row r="52" ht="12">
      <c r="A52" s="6" t="s">
        <v>44</v>
      </c>
    </row>
    <row r="53" ht="12">
      <c r="A53" s="6" t="s">
        <v>43</v>
      </c>
    </row>
    <row r="54" ht="12">
      <c r="A54" s="6" t="s">
        <v>41</v>
      </c>
    </row>
    <row r="55" ht="12">
      <c r="A55" s="6" t="s">
        <v>42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D1:W43"/>
  <sheetViews>
    <sheetView workbookViewId="0" topLeftCell="A1">
      <selection activeCell="T41" sqref="T41"/>
    </sheetView>
  </sheetViews>
  <sheetFormatPr defaultColWidth="11.421875" defaultRowHeight="12.75"/>
  <cols>
    <col min="1" max="1" width="5.421875" style="6" customWidth="1"/>
    <col min="2" max="2" width="5.140625" style="6" customWidth="1"/>
    <col min="3" max="4" width="5.28125" style="6" customWidth="1"/>
    <col min="5" max="5" width="4.28125" style="6" customWidth="1"/>
    <col min="6" max="7" width="5.28125" style="6" customWidth="1"/>
    <col min="8" max="8" width="3.421875" style="6" customWidth="1"/>
    <col min="9" max="9" width="10.8515625" style="6" customWidth="1"/>
    <col min="10" max="10" width="7.00390625" style="6" customWidth="1"/>
    <col min="11" max="11" width="8.28125" style="6" customWidth="1"/>
    <col min="12" max="13" width="6.7109375" style="6" customWidth="1"/>
    <col min="14" max="18" width="5.421875" style="6" customWidth="1"/>
    <col min="19" max="20" width="5.140625" style="6" customWidth="1"/>
    <col min="21" max="23" width="7.00390625" style="36" customWidth="1"/>
    <col min="24" max="16384" width="10.8515625" style="6" customWidth="1"/>
  </cols>
  <sheetData>
    <row r="1" spans="4:23" ht="21" customHeight="1">
      <c r="D1" s="41" t="s">
        <v>40</v>
      </c>
      <c r="O1" s="4" t="s">
        <v>9</v>
      </c>
      <c r="P1" s="4"/>
      <c r="Q1" s="4"/>
      <c r="R1" s="4"/>
      <c r="S1" s="4"/>
      <c r="T1" s="35" t="s">
        <v>34</v>
      </c>
      <c r="U1" s="69" t="s">
        <v>38</v>
      </c>
      <c r="V1" s="70"/>
      <c r="W1" s="70"/>
    </row>
    <row r="2" spans="6:23" ht="16.5" customHeight="1">
      <c r="F2" s="42" t="s">
        <v>37</v>
      </c>
      <c r="N2" s="15" t="s">
        <v>11</v>
      </c>
      <c r="O2" s="16" t="s">
        <v>12</v>
      </c>
      <c r="P2" s="16" t="s">
        <v>13</v>
      </c>
      <c r="Q2" s="16" t="s">
        <v>14</v>
      </c>
      <c r="R2" s="16" t="s">
        <v>15</v>
      </c>
      <c r="S2" s="37" t="s">
        <v>16</v>
      </c>
      <c r="T2" s="38" t="s">
        <v>5</v>
      </c>
      <c r="U2" s="60" t="s">
        <v>49</v>
      </c>
      <c r="V2" s="61" t="s">
        <v>50</v>
      </c>
      <c r="W2" s="61" t="s">
        <v>51</v>
      </c>
    </row>
    <row r="3" spans="14:22" ht="12" customHeight="1">
      <c r="N3" s="20">
        <v>1975</v>
      </c>
      <c r="O3" s="21">
        <v>72.2667</v>
      </c>
      <c r="P3" s="21">
        <v>85.8065</v>
      </c>
      <c r="Q3" s="21">
        <v>78.3226</v>
      </c>
      <c r="R3" s="21">
        <v>75.3333</v>
      </c>
      <c r="S3" s="39">
        <f aca="true" t="shared" si="0" ref="S3:S38">(30*O3+31*P3+31*Q3+30*R3)/122</f>
        <v>78.00001721311475</v>
      </c>
      <c r="T3" s="40">
        <f>AVERAGE(S2:S4)</f>
        <v>77.58566311475408</v>
      </c>
      <c r="U3" s="36">
        <f>Data!J$17+Data!J$18*Graph!N3</f>
        <v>77.75028576854976</v>
      </c>
      <c r="V3" s="36">
        <f>Data!V$17+Data!V$18*Graph!N3</f>
        <v>78.40183901071606</v>
      </c>
    </row>
    <row r="4" spans="14:22" ht="12" customHeight="1">
      <c r="N4" s="20">
        <v>1976</v>
      </c>
      <c r="O4" s="21">
        <v>72.6</v>
      </c>
      <c r="P4" s="21">
        <v>83.7742</v>
      </c>
      <c r="Q4" s="21">
        <v>77.9645</v>
      </c>
      <c r="R4" s="21">
        <v>74.1</v>
      </c>
      <c r="S4" s="39">
        <f t="shared" si="0"/>
        <v>77.17130901639344</v>
      </c>
      <c r="T4" s="40">
        <f>AVERAGE(S3:S5)</f>
        <v>78.4532868852459</v>
      </c>
      <c r="U4" s="36">
        <f>Data!J$17+Data!J$18*Graph!N4</f>
        <v>77.95017360927056</v>
      </c>
      <c r="V4" s="36">
        <f>Data!V$17+Data!V$18*Graph!N4</f>
        <v>78.52528023064369</v>
      </c>
    </row>
    <row r="5" spans="14:22" ht="12" customHeight="1">
      <c r="N5" s="20">
        <v>1977</v>
      </c>
      <c r="O5" s="21">
        <v>81.1</v>
      </c>
      <c r="P5" s="21">
        <v>83.871</v>
      </c>
      <c r="Q5" s="24">
        <v>82.9032</v>
      </c>
      <c r="R5" s="24">
        <v>72.6667</v>
      </c>
      <c r="S5" s="39">
        <f t="shared" si="0"/>
        <v>80.18853442622951</v>
      </c>
      <c r="T5" s="40">
        <f aca="true" t="shared" si="1" ref="T5:T38">AVERAGE(S4:S6)</f>
        <v>78.50962049180328</v>
      </c>
      <c r="U5" s="36">
        <f>Data!J$17+Data!J$18*Graph!N5</f>
        <v>78.15006144999143</v>
      </c>
      <c r="V5" s="36">
        <f>Data!V$17+Data!V$18*Graph!N5</f>
        <v>78.64872145057129</v>
      </c>
    </row>
    <row r="6" spans="14:22" ht="12" customHeight="1">
      <c r="N6" s="20">
        <v>1978</v>
      </c>
      <c r="O6" s="21">
        <v>76.8667</v>
      </c>
      <c r="P6" s="21">
        <v>84.0845</v>
      </c>
      <c r="Q6" s="21">
        <v>80.8387</v>
      </c>
      <c r="R6" s="21">
        <v>70.6</v>
      </c>
      <c r="S6" s="39">
        <f t="shared" si="0"/>
        <v>78.1690180327869</v>
      </c>
      <c r="T6" s="40">
        <f t="shared" si="1"/>
        <v>79.9415830601093</v>
      </c>
      <c r="U6" s="36">
        <f>Data!J$17+Data!J$18*Graph!N6</f>
        <v>78.34994929071229</v>
      </c>
      <c r="V6" s="36">
        <f>Data!V$17+Data!V$18*Graph!N6</f>
        <v>78.77216267049891</v>
      </c>
    </row>
    <row r="7" spans="14:22" ht="12" customHeight="1">
      <c r="N7" s="20">
        <v>1979</v>
      </c>
      <c r="O7" s="21">
        <v>77.6</v>
      </c>
      <c r="P7" s="21">
        <v>86.5161</v>
      </c>
      <c r="Q7" s="21">
        <v>82.7419</v>
      </c>
      <c r="R7" s="21">
        <v>78.8</v>
      </c>
      <c r="S7" s="39">
        <f t="shared" si="0"/>
        <v>81.46719672131147</v>
      </c>
      <c r="T7" s="40">
        <f t="shared" si="1"/>
        <v>78.86780956284154</v>
      </c>
      <c r="U7" s="36">
        <f>Data!J$17+Data!J$18*Graph!N7</f>
        <v>78.54983713143315</v>
      </c>
      <c r="V7" s="36">
        <f>Data!V$17+Data!V$18*Graph!N7</f>
        <v>78.89560389042651</v>
      </c>
    </row>
    <row r="8" spans="14:22" ht="12" customHeight="1">
      <c r="N8" s="20">
        <v>1980</v>
      </c>
      <c r="O8" s="21">
        <v>72.5333</v>
      </c>
      <c r="P8" s="21">
        <v>83.5484</v>
      </c>
      <c r="Q8" s="24">
        <v>78.7097</v>
      </c>
      <c r="R8" s="24">
        <v>72.8</v>
      </c>
      <c r="S8" s="39">
        <f t="shared" si="0"/>
        <v>76.96721393442623</v>
      </c>
      <c r="T8" s="40">
        <f t="shared" si="1"/>
        <v>79.80054043715846</v>
      </c>
      <c r="U8" s="36">
        <f>Data!J$17+Data!J$18*Graph!N8</f>
        <v>78.74972497215401</v>
      </c>
      <c r="V8" s="36">
        <f>Data!V$17+Data!V$18*Graph!N8</f>
        <v>79.01904511035414</v>
      </c>
    </row>
    <row r="9" spans="14:22" ht="12" customHeight="1">
      <c r="N9" s="20">
        <v>1981</v>
      </c>
      <c r="O9" s="24">
        <v>74.8333</v>
      </c>
      <c r="P9" s="24">
        <v>84.3871</v>
      </c>
      <c r="Q9" s="24">
        <v>87.3226</v>
      </c>
      <c r="R9" s="24">
        <v>77</v>
      </c>
      <c r="S9" s="39">
        <f t="shared" si="0"/>
        <v>80.9672106557377</v>
      </c>
      <c r="T9" s="40">
        <f t="shared" si="1"/>
        <v>78.46542322404372</v>
      </c>
      <c r="U9" s="36">
        <f>Data!J$17+Data!J$18*Graph!N9</f>
        <v>78.94961281287488</v>
      </c>
      <c r="V9" s="36">
        <f>Data!V$17+Data!V$18*Graph!N9</f>
        <v>79.14248633028174</v>
      </c>
    </row>
    <row r="10" spans="14:22" ht="12" customHeight="1">
      <c r="N10" s="20">
        <v>1982</v>
      </c>
      <c r="O10" s="24">
        <v>74.3448</v>
      </c>
      <c r="P10" s="24">
        <v>80.6774</v>
      </c>
      <c r="Q10" s="24">
        <v>84.7097</v>
      </c>
      <c r="R10" s="24">
        <v>69.7667</v>
      </c>
      <c r="S10" s="39">
        <f t="shared" si="0"/>
        <v>77.46184508196721</v>
      </c>
      <c r="T10" s="40">
        <f t="shared" si="1"/>
        <v>79.03430546448088</v>
      </c>
      <c r="U10" s="36">
        <f>Data!J$17+Data!J$18*Graph!N10</f>
        <v>79.14950065359574</v>
      </c>
      <c r="V10" s="36">
        <f>Data!V$17+Data!V$18*Graph!N10</f>
        <v>79.26592755020937</v>
      </c>
    </row>
    <row r="11" spans="14:22" ht="12" customHeight="1">
      <c r="N11" s="20">
        <v>1983</v>
      </c>
      <c r="O11" s="24">
        <v>74.1071</v>
      </c>
      <c r="P11" s="24">
        <v>81.3548</v>
      </c>
      <c r="Q11" s="24">
        <v>85.9032</v>
      </c>
      <c r="R11" s="24">
        <v>73</v>
      </c>
      <c r="S11" s="39">
        <f t="shared" si="0"/>
        <v>78.6738606557377</v>
      </c>
      <c r="T11" s="40">
        <f t="shared" si="1"/>
        <v>78.28566967213114</v>
      </c>
      <c r="U11" s="36">
        <f>Data!J$17+Data!J$18*Graph!N11</f>
        <v>79.3493884943166</v>
      </c>
      <c r="V11" s="36">
        <f>Data!V$17+Data!V$18*Graph!N11</f>
        <v>79.38936877013697</v>
      </c>
    </row>
    <row r="12" spans="14:22" ht="12" customHeight="1">
      <c r="N12" s="20">
        <v>1984</v>
      </c>
      <c r="O12" s="24">
        <v>71.1333</v>
      </c>
      <c r="P12" s="24">
        <v>85.6774</v>
      </c>
      <c r="Q12" s="24">
        <v>85.3226</v>
      </c>
      <c r="R12" s="24">
        <v>72.3</v>
      </c>
      <c r="S12" s="39">
        <f t="shared" si="0"/>
        <v>78.72130327868852</v>
      </c>
      <c r="T12" s="40">
        <f t="shared" si="1"/>
        <v>78.79565901639344</v>
      </c>
      <c r="U12" s="36">
        <f>Data!J$17+Data!J$18*Graph!N12</f>
        <v>79.5492763350374</v>
      </c>
      <c r="V12" s="36">
        <f>Data!V$17+Data!V$18*Graph!N12</f>
        <v>79.5128099900646</v>
      </c>
    </row>
    <row r="13" spans="14:22" ht="12" customHeight="1">
      <c r="N13" s="20">
        <v>1985</v>
      </c>
      <c r="O13" s="24">
        <v>79.5</v>
      </c>
      <c r="P13" s="24">
        <v>89.5161</v>
      </c>
      <c r="Q13" s="24">
        <v>81.2581</v>
      </c>
      <c r="R13" s="24">
        <v>65.2667</v>
      </c>
      <c r="S13" s="39">
        <f t="shared" si="0"/>
        <v>78.99181311475411</v>
      </c>
      <c r="T13" s="40">
        <f t="shared" si="1"/>
        <v>78.88252486338799</v>
      </c>
      <c r="U13" s="36">
        <f>Data!J$17+Data!J$18*Graph!N13</f>
        <v>79.74916417575827</v>
      </c>
      <c r="V13" s="36">
        <f>Data!V$17+Data!V$18*Graph!N13</f>
        <v>79.6362512099922</v>
      </c>
    </row>
    <row r="14" spans="14:22" ht="12" customHeight="1">
      <c r="N14" s="20">
        <v>1986</v>
      </c>
      <c r="O14" s="24">
        <v>81.7667</v>
      </c>
      <c r="P14" s="24">
        <v>81.0968</v>
      </c>
      <c r="Q14" s="21">
        <v>87.2581</v>
      </c>
      <c r="R14" s="24">
        <v>65.2667</v>
      </c>
      <c r="S14" s="39">
        <f t="shared" si="0"/>
        <v>78.93445819672131</v>
      </c>
      <c r="T14" s="40">
        <f t="shared" si="1"/>
        <v>79.62022540983607</v>
      </c>
      <c r="U14" s="36">
        <f>Data!J$17+Data!J$18*Graph!N14</f>
        <v>79.94905201647913</v>
      </c>
      <c r="V14" s="36">
        <f>Data!V$17+Data!V$18*Graph!N14</f>
        <v>79.75969242991982</v>
      </c>
    </row>
    <row r="15" spans="14:22" ht="12" customHeight="1">
      <c r="N15" s="20">
        <v>1987</v>
      </c>
      <c r="O15" s="24">
        <v>80.1</v>
      </c>
      <c r="P15" s="24">
        <v>81.5161</v>
      </c>
      <c r="Q15" s="24">
        <v>83.2903</v>
      </c>
      <c r="R15" s="24">
        <v>78.7333</v>
      </c>
      <c r="S15" s="39">
        <f t="shared" si="0"/>
        <v>80.93440491803278</v>
      </c>
      <c r="T15" s="40">
        <f t="shared" si="1"/>
        <v>80.84699890710384</v>
      </c>
      <c r="U15" s="36">
        <f>Data!J$17+Data!J$18*Graph!N15</f>
        <v>80.14893985719999</v>
      </c>
      <c r="V15" s="36">
        <f>Data!V$17+Data!V$18*Graph!N15</f>
        <v>79.88313364984742</v>
      </c>
    </row>
    <row r="16" spans="14:22" ht="12" customHeight="1">
      <c r="N16" s="20">
        <v>1988</v>
      </c>
      <c r="O16" s="24">
        <v>82.4667</v>
      </c>
      <c r="P16" s="24">
        <v>89.2903</v>
      </c>
      <c r="Q16" s="24">
        <v>86.129</v>
      </c>
      <c r="R16" s="24">
        <v>72.4667</v>
      </c>
      <c r="S16" s="39">
        <f t="shared" si="0"/>
        <v>82.67213360655738</v>
      </c>
      <c r="T16" s="40">
        <f t="shared" si="1"/>
        <v>81.02184398907104</v>
      </c>
      <c r="U16" s="36">
        <f>Data!J$17+Data!J$18*Graph!N16</f>
        <v>80.34882769792085</v>
      </c>
      <c r="V16" s="36">
        <f>Data!V$17+Data!V$18*Graph!N16</f>
        <v>80.00657486977505</v>
      </c>
    </row>
    <row r="17" spans="14:22" ht="12" customHeight="1">
      <c r="N17" s="20">
        <v>1989</v>
      </c>
      <c r="O17" s="24">
        <v>77</v>
      </c>
      <c r="P17" s="24">
        <v>88.1935</v>
      </c>
      <c r="Q17" s="24">
        <v>78.8387</v>
      </c>
      <c r="R17" s="24">
        <v>73.5333</v>
      </c>
      <c r="S17" s="39">
        <f t="shared" si="0"/>
        <v>79.45899344262295</v>
      </c>
      <c r="T17" s="40">
        <f t="shared" si="1"/>
        <v>81.70491010928963</v>
      </c>
      <c r="U17" s="36">
        <f>Data!J$17+Data!J$18*Graph!N17</f>
        <v>80.54871553864172</v>
      </c>
      <c r="V17" s="36">
        <f>Data!V$17+Data!V$18*Graph!N17</f>
        <v>80.13001608970265</v>
      </c>
    </row>
    <row r="18" spans="14:22" ht="12" customHeight="1">
      <c r="N18" s="20">
        <v>1990</v>
      </c>
      <c r="O18" s="24">
        <v>78.1</v>
      </c>
      <c r="P18" s="24">
        <v>87.5806</v>
      </c>
      <c r="Q18" s="24">
        <v>83.871</v>
      </c>
      <c r="R18" s="24">
        <v>82.2</v>
      </c>
      <c r="S18" s="39">
        <f t="shared" si="0"/>
        <v>82.98360327868852</v>
      </c>
      <c r="T18" s="40">
        <f t="shared" si="1"/>
        <v>81.40436803278688</v>
      </c>
      <c r="U18" s="36">
        <f>Data!J$17+Data!J$18*Graph!N18</f>
        <v>80.74860337936258</v>
      </c>
      <c r="V18" s="36">
        <f>Data!V$17+Data!V$18*Graph!N18</f>
        <v>80.25345730963028</v>
      </c>
    </row>
    <row r="19" spans="14:22" ht="12" customHeight="1">
      <c r="N19" s="20">
        <v>1991</v>
      </c>
      <c r="O19" s="24">
        <v>74.4</v>
      </c>
      <c r="P19" s="24">
        <v>88.4194</v>
      </c>
      <c r="Q19" s="24">
        <v>87.9355</v>
      </c>
      <c r="R19" s="24">
        <v>75.9</v>
      </c>
      <c r="S19" s="39">
        <f t="shared" si="0"/>
        <v>81.77050737704917</v>
      </c>
      <c r="T19" s="40">
        <f t="shared" si="1"/>
        <v>81.7622975409836</v>
      </c>
      <c r="U19" s="36">
        <f>Data!J$17+Data!J$18*Graph!N19</f>
        <v>80.94849122008338</v>
      </c>
      <c r="V19" s="36">
        <f>Data!V$17+Data!V$18*Graph!N19</f>
        <v>80.37689852955788</v>
      </c>
    </row>
    <row r="20" spans="14:22" ht="12" customHeight="1">
      <c r="N20" s="20">
        <v>1992</v>
      </c>
      <c r="O20" s="24">
        <v>78.7</v>
      </c>
      <c r="P20" s="24">
        <v>83.5484</v>
      </c>
      <c r="Q20" s="24">
        <v>85.129</v>
      </c>
      <c r="R20" s="24">
        <v>74.5</v>
      </c>
      <c r="S20" s="39">
        <f t="shared" si="0"/>
        <v>80.53278196721313</v>
      </c>
      <c r="T20" s="40">
        <f t="shared" si="1"/>
        <v>79.24317213114755</v>
      </c>
      <c r="U20" s="36">
        <f>Data!J$17+Data!J$18*Graph!N20</f>
        <v>81.14837906080425</v>
      </c>
      <c r="V20" s="36">
        <f>Data!V$17+Data!V$18*Graph!N20</f>
        <v>80.5003397494855</v>
      </c>
    </row>
    <row r="21" spans="14:22" ht="12" customHeight="1">
      <c r="N21" s="20">
        <v>1993</v>
      </c>
      <c r="O21" s="24">
        <v>70.7333</v>
      </c>
      <c r="P21" s="24">
        <v>76.3871</v>
      </c>
      <c r="Q21" s="21">
        <v>79.3226</v>
      </c>
      <c r="R21" s="24">
        <v>75.1</v>
      </c>
      <c r="S21" s="39">
        <f t="shared" si="0"/>
        <v>75.42622704918033</v>
      </c>
      <c r="T21" s="40">
        <f t="shared" si="1"/>
        <v>79.91256338797815</v>
      </c>
      <c r="U21" s="36">
        <f>Data!J$17+Data!J$18*Graph!N21</f>
        <v>81.34826690152511</v>
      </c>
      <c r="V21" s="36">
        <f>Data!V$17+Data!V$18*Graph!N21</f>
        <v>80.6237809694131</v>
      </c>
    </row>
    <row r="22" spans="14:22" ht="12" customHeight="1">
      <c r="N22" s="20">
        <v>1994</v>
      </c>
      <c r="O22" s="57">
        <v>80.5333</v>
      </c>
      <c r="P22" s="57">
        <v>88.871</v>
      </c>
      <c r="Q22" s="57">
        <v>87.5161</v>
      </c>
      <c r="R22" s="57">
        <v>77.9</v>
      </c>
      <c r="S22" s="39">
        <f t="shared" si="0"/>
        <v>83.778681147541</v>
      </c>
      <c r="T22" s="40">
        <f t="shared" si="1"/>
        <v>79.43169016393442</v>
      </c>
      <c r="U22" s="36">
        <f>Data!J$17+Data!J$18*Graph!N22</f>
        <v>81.54815474224597</v>
      </c>
      <c r="V22" s="36">
        <f>Data!V$17+Data!V$18*Graph!N22</f>
        <v>80.74722218934073</v>
      </c>
    </row>
    <row r="23" spans="14:23" ht="12" customHeight="1">
      <c r="N23" s="20">
        <v>1995</v>
      </c>
      <c r="O23" s="57">
        <v>70.4</v>
      </c>
      <c r="P23" s="57">
        <v>85.0645</v>
      </c>
      <c r="Q23" s="57">
        <v>83.2903</v>
      </c>
      <c r="R23" s="57">
        <v>77.2667</v>
      </c>
      <c r="S23" s="39">
        <f t="shared" si="0"/>
        <v>79.09016229508197</v>
      </c>
      <c r="T23" s="40">
        <f t="shared" si="1"/>
        <v>81.68754672131148</v>
      </c>
      <c r="U23" s="36">
        <f>Data!J$17+Data!J$18*Graph!N23</f>
        <v>81.74804258296683</v>
      </c>
      <c r="V23" s="36">
        <f>Data!V$17+Data!V$18*Graph!N23</f>
        <v>80.87066340926833</v>
      </c>
      <c r="W23" s="36">
        <f>N23*Data!V$39+Data!V$38</f>
        <v>81.2406332588177</v>
      </c>
    </row>
    <row r="24" spans="14:23" ht="12" customHeight="1">
      <c r="N24" s="20">
        <v>1996</v>
      </c>
      <c r="O24" s="57">
        <v>78.3214</v>
      </c>
      <c r="P24" s="57">
        <v>89.871</v>
      </c>
      <c r="Q24" s="57">
        <v>86.6452</v>
      </c>
      <c r="R24" s="57">
        <v>73.5333</v>
      </c>
      <c r="S24" s="39">
        <f t="shared" si="0"/>
        <v>82.19379672131149</v>
      </c>
      <c r="T24" s="40">
        <f t="shared" si="1"/>
        <v>80.69711830601092</v>
      </c>
      <c r="U24" s="36">
        <f>Data!J$17+Data!J$18*Graph!N24</f>
        <v>81.9479304236877</v>
      </c>
      <c r="W24" s="36">
        <f>N24*Data!V$39+Data!V$38</f>
        <v>81.48989675573057</v>
      </c>
    </row>
    <row r="25" spans="14:23" ht="12" customHeight="1">
      <c r="N25" s="20">
        <v>1997</v>
      </c>
      <c r="O25" s="57">
        <v>75.2</v>
      </c>
      <c r="P25" s="57">
        <v>83.4839</v>
      </c>
      <c r="Q25" s="57">
        <v>87.4194</v>
      </c>
      <c r="R25" s="57">
        <v>76.81666666666666</v>
      </c>
      <c r="S25" s="39">
        <f t="shared" si="0"/>
        <v>80.80739590163934</v>
      </c>
      <c r="T25" s="40">
        <f t="shared" si="1"/>
        <v>82.1479349726776</v>
      </c>
      <c r="U25" s="36">
        <f>Data!J$17+Data!J$18*Graph!N25</f>
        <v>82.14781826440856</v>
      </c>
      <c r="W25" s="36">
        <f>N25*Data!V$39+Data!V$38</f>
        <v>81.7391602526435</v>
      </c>
    </row>
    <row r="26" spans="14:23" ht="12" customHeight="1">
      <c r="N26" s="20">
        <v>1998</v>
      </c>
      <c r="O26" s="56">
        <v>72.4</v>
      </c>
      <c r="P26" s="56">
        <v>92.0968</v>
      </c>
      <c r="Q26" s="56">
        <v>89.7419</v>
      </c>
      <c r="R26" s="56">
        <v>79.0333</v>
      </c>
      <c r="S26" s="39">
        <f t="shared" si="0"/>
        <v>83.44261229508197</v>
      </c>
      <c r="T26" s="40">
        <f t="shared" si="1"/>
        <v>82.12978852459015</v>
      </c>
      <c r="U26" s="36">
        <f>Data!J$17+Data!J$18*Graph!N26</f>
        <v>82.34770610512942</v>
      </c>
      <c r="W26" s="36">
        <f>N26*Data!V$39+Data!V$38</f>
        <v>81.98842374955643</v>
      </c>
    </row>
    <row r="27" spans="14:23" ht="12" customHeight="1">
      <c r="N27" s="20">
        <v>1999</v>
      </c>
      <c r="O27" s="56">
        <v>76.9</v>
      </c>
      <c r="P27" s="56">
        <v>87.7097</v>
      </c>
      <c r="Q27" s="56">
        <v>87.4839</v>
      </c>
      <c r="R27" s="56">
        <v>76.1</v>
      </c>
      <c r="S27" s="39">
        <f t="shared" si="0"/>
        <v>82.13935737704918</v>
      </c>
      <c r="T27" s="40">
        <f t="shared" si="1"/>
        <v>83.15432158469946</v>
      </c>
      <c r="U27" s="36">
        <f>Data!J$17+Data!J$18*Graph!N27</f>
        <v>82.54759394585022</v>
      </c>
      <c r="W27" s="36">
        <f>N27*Data!V$39+Data!V$38</f>
        <v>82.23768724646936</v>
      </c>
    </row>
    <row r="28" spans="14:23" ht="12" customHeight="1">
      <c r="N28" s="20">
        <v>2000</v>
      </c>
      <c r="O28" s="58">
        <v>82.4545</v>
      </c>
      <c r="P28" s="24">
        <v>89.6452</v>
      </c>
      <c r="Q28" s="59">
        <v>88.7692</v>
      </c>
      <c r="R28" s="57">
        <v>74.3</v>
      </c>
      <c r="S28" s="39">
        <f t="shared" si="0"/>
        <v>83.88099508196721</v>
      </c>
      <c r="T28" s="40">
        <f t="shared" si="1"/>
        <v>83.42754781420766</v>
      </c>
      <c r="U28" s="36">
        <f>Data!J$17+Data!J$18*Graph!N28</f>
        <v>82.74748178657109</v>
      </c>
      <c r="W28" s="36">
        <f>N28*Data!V$39+Data!V$38</f>
        <v>82.4869507433823</v>
      </c>
    </row>
    <row r="29" spans="14:23" ht="12" customHeight="1">
      <c r="N29" s="20">
        <v>2001</v>
      </c>
      <c r="O29" s="57">
        <v>79.9333</v>
      </c>
      <c r="P29" s="57">
        <v>86.0968</v>
      </c>
      <c r="Q29" s="57">
        <v>90.7097</v>
      </c>
      <c r="R29" s="24">
        <v>80.0333</v>
      </c>
      <c r="S29" s="39">
        <f t="shared" si="0"/>
        <v>84.26229098360656</v>
      </c>
      <c r="T29" s="40">
        <f t="shared" si="1"/>
        <v>83.47398661202186</v>
      </c>
      <c r="U29" s="36">
        <f>Data!J$17+Data!J$18*Graph!N29</f>
        <v>82.94736962729195</v>
      </c>
      <c r="W29" s="36">
        <f>N29*Data!V$39+Data!V$38</f>
        <v>82.73621424029523</v>
      </c>
    </row>
    <row r="30" spans="14:23" ht="12" customHeight="1">
      <c r="N30" s="20">
        <v>2002</v>
      </c>
      <c r="O30" s="24">
        <v>80.4</v>
      </c>
      <c r="P30" s="57">
        <v>90.5161</v>
      </c>
      <c r="Q30" s="24">
        <v>82.5161</v>
      </c>
      <c r="R30" s="24">
        <v>75.4</v>
      </c>
      <c r="S30" s="39">
        <f t="shared" si="0"/>
        <v>82.2786737704918</v>
      </c>
      <c r="T30" s="40">
        <f t="shared" si="1"/>
        <v>84.01366338797814</v>
      </c>
      <c r="U30" s="36">
        <f>Data!J$17+Data!J$18*Graph!N30</f>
        <v>83.14725746801281</v>
      </c>
      <c r="W30" s="36">
        <f>N30*Data!V$39+Data!V$38</f>
        <v>82.98547773720816</v>
      </c>
    </row>
    <row r="31" spans="14:23" ht="12" customHeight="1">
      <c r="N31" s="20">
        <v>2003</v>
      </c>
      <c r="O31" s="24">
        <v>81.3667</v>
      </c>
      <c r="P31" s="24">
        <v>94.2258</v>
      </c>
      <c r="Q31" s="24">
        <v>89.0323</v>
      </c>
      <c r="R31" s="24">
        <v>76.9667</v>
      </c>
      <c r="S31" s="39">
        <f t="shared" si="0"/>
        <v>85.50002540983607</v>
      </c>
      <c r="T31" s="40">
        <f t="shared" si="1"/>
        <v>83.13934699453552</v>
      </c>
      <c r="U31" s="36">
        <f>Data!J$17+Data!J$18*Graph!N31</f>
        <v>83.34714530873367</v>
      </c>
      <c r="W31" s="36">
        <f>N31*Data!V$39+Data!V$38</f>
        <v>83.23474123412103</v>
      </c>
    </row>
    <row r="32" spans="14:23" ht="12" customHeight="1">
      <c r="N32" s="20">
        <v>2004</v>
      </c>
      <c r="O32" s="24">
        <v>79.6</v>
      </c>
      <c r="P32" s="24">
        <v>88.1613</v>
      </c>
      <c r="Q32" s="24">
        <v>84.6774</v>
      </c>
      <c r="R32" s="24">
        <v>73.8</v>
      </c>
      <c r="S32" s="39">
        <f t="shared" si="0"/>
        <v>81.6393418032787</v>
      </c>
      <c r="T32" s="40">
        <f t="shared" si="1"/>
        <v>82.94536475409838</v>
      </c>
      <c r="U32" s="36">
        <f>Data!J$17+Data!J$18*Graph!N32</f>
        <v>83.54703314945453</v>
      </c>
      <c r="W32" s="36">
        <f>N32*Data!V$39+Data!V$38</f>
        <v>83.48400473103396</v>
      </c>
    </row>
    <row r="33" spans="14:23" ht="12" customHeight="1">
      <c r="N33" s="20">
        <v>2005</v>
      </c>
      <c r="O33" s="24">
        <v>72.9</v>
      </c>
      <c r="P33" s="24">
        <v>90.2903</v>
      </c>
      <c r="Q33" s="24">
        <v>87.4194</v>
      </c>
      <c r="R33" s="24">
        <v>75.7</v>
      </c>
      <c r="S33" s="39">
        <f t="shared" si="0"/>
        <v>81.69672704918034</v>
      </c>
      <c r="T33" s="40">
        <f t="shared" si="1"/>
        <v>82.40164398907105</v>
      </c>
      <c r="U33" s="36">
        <f>Data!J$17+Data!J$18*Graph!N33</f>
        <v>83.7469209901754</v>
      </c>
      <c r="W33" s="36">
        <f>N33*Data!V$39+Data!V$38</f>
        <v>83.7332682279469</v>
      </c>
    </row>
    <row r="34" spans="14:23" ht="12" customHeight="1">
      <c r="N34" s="20">
        <v>2006</v>
      </c>
      <c r="O34" s="24">
        <v>81.8667</v>
      </c>
      <c r="P34" s="24">
        <v>92.2581</v>
      </c>
      <c r="Q34" s="24">
        <v>85.7742</v>
      </c>
      <c r="R34" s="24">
        <v>75.2333</v>
      </c>
      <c r="S34" s="39">
        <f t="shared" si="0"/>
        <v>83.86886311475409</v>
      </c>
      <c r="T34" s="40">
        <f t="shared" si="1"/>
        <v>83.9098450819672</v>
      </c>
      <c r="U34" s="36">
        <f>Data!J$17+Data!J$18*Graph!N34</f>
        <v>83.9468088308962</v>
      </c>
      <c r="W34" s="36">
        <f>N34*Data!V$39+Data!V$38</f>
        <v>83.98253172485983</v>
      </c>
    </row>
    <row r="35" spans="14:23" ht="12" customHeight="1">
      <c r="N35" s="20">
        <v>2007</v>
      </c>
      <c r="O35" s="24">
        <v>82.8</v>
      </c>
      <c r="P35" s="24">
        <v>95.4194</v>
      </c>
      <c r="Q35" s="24">
        <v>89.4839</v>
      </c>
      <c r="R35" s="24">
        <v>76.5333</v>
      </c>
      <c r="S35" s="39">
        <f t="shared" si="0"/>
        <v>86.16394508196721</v>
      </c>
      <c r="T35" s="40">
        <f t="shared" si="1"/>
        <v>84.71584781420765</v>
      </c>
      <c r="U35" s="36">
        <f>Data!J$17+Data!J$18*Graph!N35</f>
        <v>84.14669667161706</v>
      </c>
      <c r="W35" s="36">
        <f>N35*Data!V$39+Data!V$38</f>
        <v>84.23179522177276</v>
      </c>
    </row>
    <row r="36" spans="14:23" ht="12" customHeight="1">
      <c r="N36" s="20">
        <v>2008</v>
      </c>
      <c r="O36" s="24">
        <v>79.0667</v>
      </c>
      <c r="P36" s="24">
        <v>91.129</v>
      </c>
      <c r="Q36" s="24">
        <v>87.9677</v>
      </c>
      <c r="R36" s="24">
        <v>77.9333</v>
      </c>
      <c r="S36" s="39">
        <f t="shared" si="0"/>
        <v>84.11473524590164</v>
      </c>
      <c r="T36" s="40">
        <f t="shared" si="1"/>
        <v>84.68032841530055</v>
      </c>
      <c r="U36" s="36">
        <f>Data!J$17+Data!J$18*Graph!N36</f>
        <v>84.34658451233793</v>
      </c>
      <c r="W36" s="36">
        <f>N36*Data!V$39+Data!V$38</f>
        <v>84.48105871868569</v>
      </c>
    </row>
    <row r="37" spans="14:23" ht="12" customHeight="1">
      <c r="N37" s="20">
        <v>2009</v>
      </c>
      <c r="O37" s="24">
        <v>75.5</v>
      </c>
      <c r="P37" s="24">
        <v>90.0323</v>
      </c>
      <c r="Q37" s="24">
        <v>86.6129</v>
      </c>
      <c r="R37" s="24">
        <v>82.6</v>
      </c>
      <c r="S37" s="39">
        <f t="shared" si="0"/>
        <v>83.76230491803278</v>
      </c>
      <c r="T37" s="40">
        <f t="shared" si="1"/>
        <v>83.65573142076504</v>
      </c>
      <c r="U37" s="36">
        <f>Data!J$17+Data!J$18*Graph!N37</f>
        <v>84.54647235305879</v>
      </c>
      <c r="W37" s="36">
        <f>N37*Data!V$39+Data!V$38</f>
        <v>84.73032221559862</v>
      </c>
    </row>
    <row r="38" spans="14:23" ht="12" customHeight="1">
      <c r="N38" s="20">
        <v>2010</v>
      </c>
      <c r="O38" s="24">
        <v>76.7667</v>
      </c>
      <c r="P38" s="24">
        <v>88.7419</v>
      </c>
      <c r="Q38" s="24">
        <v>86.6129</v>
      </c>
      <c r="R38" s="24">
        <v>79.9333</v>
      </c>
      <c r="S38" s="39">
        <f t="shared" si="0"/>
        <v>83.09015409836067</v>
      </c>
      <c r="T38" s="40">
        <f t="shared" si="1"/>
        <v>84.03006284153007</v>
      </c>
      <c r="U38" s="36">
        <f>Data!J$17+Data!J$18*Graph!N38</f>
        <v>84.74636019377965</v>
      </c>
      <c r="W38" s="36">
        <f>N38*Data!V$39+Data!V$38</f>
        <v>84.9795857125115</v>
      </c>
    </row>
    <row r="39" spans="14:23" ht="12" customHeight="1">
      <c r="N39" s="20">
        <v>2011</v>
      </c>
      <c r="O39" s="24">
        <v>76.3667</v>
      </c>
      <c r="P39" s="24">
        <v>89.2581</v>
      </c>
      <c r="Q39" s="24">
        <v>91.4839</v>
      </c>
      <c r="R39" s="24">
        <v>83.5</v>
      </c>
      <c r="S39" s="39">
        <f>(30*O39+31*P39+31*Q39+30*R39)/122</f>
        <v>85.23772950819672</v>
      </c>
      <c r="T39" s="40">
        <f>AVERAGE(S38:S40)</f>
        <v>85.09290546448089</v>
      </c>
      <c r="U39" s="36">
        <f>Data!J$17+Data!J$18*Graph!N39</f>
        <v>84.94624803450051</v>
      </c>
      <c r="W39" s="36">
        <f>N39*Data!V$39+Data!V$38</f>
        <v>85.22884920942442</v>
      </c>
    </row>
    <row r="40" spans="14:23" ht="12" customHeight="1">
      <c r="N40" s="20">
        <v>2012</v>
      </c>
      <c r="O40" s="21">
        <v>81.6</v>
      </c>
      <c r="P40" s="24">
        <v>92.1613</v>
      </c>
      <c r="Q40" s="24">
        <v>91.1613</v>
      </c>
      <c r="R40" s="21">
        <v>82.5667</v>
      </c>
      <c r="S40" s="39">
        <f>(30*O40+31*P40+31*Q40+30*R40)/122</f>
        <v>86.95083278688524</v>
      </c>
      <c r="T40" s="40">
        <f>AVERAGE(S39:S41)</f>
        <v>86.76230956284154</v>
      </c>
      <c r="U40" s="36">
        <f>Data!J$17+Data!J$18*Graph!N40</f>
        <v>85.14613587522138</v>
      </c>
      <c r="W40" s="36">
        <f>N40*Data!V$39+Data!V$38</f>
        <v>85.47811270633736</v>
      </c>
    </row>
    <row r="41" spans="14:23" ht="12" customHeight="1">
      <c r="N41" s="20">
        <v>2013</v>
      </c>
      <c r="O41" s="21">
        <v>84.2</v>
      </c>
      <c r="P41" s="24">
        <v>95.2258</v>
      </c>
      <c r="Q41" s="24">
        <v>92.6129</v>
      </c>
      <c r="R41" s="24">
        <v>79.9667</v>
      </c>
      <c r="S41" s="39">
        <f>(30*O41+31*P41+31*Q41+30*R41)/122</f>
        <v>88.09836639344263</v>
      </c>
      <c r="T41" s="40">
        <f>AVERAGE(S40:S42)</f>
        <v>86.28689289617488</v>
      </c>
      <c r="U41" s="36">
        <f>Data!J$17+Data!J$18*Graph!N41</f>
        <v>85.34602371594224</v>
      </c>
      <c r="W41" s="36">
        <f>N41*Data!V$39+Data!V$38</f>
        <v>85.72737620325029</v>
      </c>
    </row>
    <row r="42" spans="14:23" ht="12" customHeight="1">
      <c r="N42" s="20">
        <v>2014</v>
      </c>
      <c r="O42" s="21">
        <v>79.8333</v>
      </c>
      <c r="P42" s="24">
        <v>93.9355</v>
      </c>
      <c r="Q42" s="24">
        <v>83</v>
      </c>
      <c r="R42" s="21">
        <v>78.1667</v>
      </c>
      <c r="S42" s="39">
        <f>(30*O42+31*P42+31*Q42+30*R42)/122</f>
        <v>83.81147950819673</v>
      </c>
      <c r="T42" s="40">
        <f>AVERAGE(S41:S43)</f>
        <v>86.09289644808744</v>
      </c>
      <c r="U42" s="36">
        <f>Data!J$17+Data!J$18*Graph!N42</f>
        <v>85.54591155666304</v>
      </c>
      <c r="W42" s="36">
        <f>N42*Data!V$39+Data!V$38</f>
        <v>85.97663970016322</v>
      </c>
    </row>
    <row r="43" spans="14:23" ht="12" customHeight="1">
      <c r="N43" s="20">
        <v>2015</v>
      </c>
      <c r="O43" s="21">
        <v>88.2</v>
      </c>
      <c r="P43" s="24">
        <v>87.5161</v>
      </c>
      <c r="Q43" s="24">
        <v>89.0968</v>
      </c>
      <c r="R43" s="24">
        <v>80.5333</v>
      </c>
      <c r="S43" s="39">
        <f>(30*O43+31*P43+31*Q43+30*R43)/122</f>
        <v>86.36884344262296</v>
      </c>
      <c r="T43" s="40">
        <f>AVERAGE(S42:S44)</f>
        <v>85.09016147540984</v>
      </c>
      <c r="U43" s="36">
        <f>Data!J$17+Data!J$18*Graph!N43</f>
        <v>85.7457993973839</v>
      </c>
      <c r="W43" s="36">
        <f>N43*Data!V$39+Data!V$38</f>
        <v>86.22590319707615</v>
      </c>
    </row>
    <row r="44" ht="12" customHeight="1"/>
    <row r="45" ht="12" customHeight="1"/>
    <row r="46" ht="12" customHeight="1"/>
    <row r="47" ht="12" customHeight="1"/>
    <row r="48" ht="12" customHeight="1"/>
  </sheetData>
  <sheetProtection/>
  <mergeCells count="1">
    <mergeCell ref="U1:W1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19" sqref="E19"/>
    </sheetView>
  </sheetViews>
  <sheetFormatPr defaultColWidth="11.421875" defaultRowHeight="12.75"/>
  <cols>
    <col min="1" max="1" width="5.421875" style="0" customWidth="1"/>
    <col min="2" max="5" width="5.28125" style="43" customWidth="1"/>
    <col min="6" max="6" width="5.140625" style="0" customWidth="1"/>
    <col min="7" max="7" width="5.00390625" style="0" customWidth="1"/>
    <col min="8" max="8" width="4.7109375" style="0" customWidth="1"/>
    <col min="9" max="11" width="5.00390625" style="0" customWidth="1"/>
  </cols>
  <sheetData>
    <row r="1" ht="12">
      <c r="B1" s="43" t="s">
        <v>1</v>
      </c>
    </row>
    <row r="2" spans="2:5" ht="12">
      <c r="B2" s="44" t="s">
        <v>9</v>
      </c>
      <c r="C2" s="44"/>
      <c r="D2" s="44"/>
      <c r="E2" s="44"/>
    </row>
    <row r="3" spans="1:7" ht="12">
      <c r="A3" s="45" t="s">
        <v>11</v>
      </c>
      <c r="B3" s="46" t="s">
        <v>12</v>
      </c>
      <c r="C3" s="46" t="s">
        <v>13</v>
      </c>
      <c r="D3" s="46" t="s">
        <v>14</v>
      </c>
      <c r="E3" s="46" t="s">
        <v>15</v>
      </c>
      <c r="G3" s="47" t="s">
        <v>39</v>
      </c>
    </row>
    <row r="4" spans="1:5" ht="12">
      <c r="A4" s="48" t="s">
        <v>45</v>
      </c>
      <c r="B4" s="56"/>
      <c r="C4" s="56"/>
      <c r="D4" s="56"/>
      <c r="E4" s="56"/>
    </row>
    <row r="5" spans="1:8" ht="12">
      <c r="A5" s="65">
        <v>1997</v>
      </c>
      <c r="B5" s="56"/>
      <c r="C5" s="56"/>
      <c r="D5" s="56"/>
      <c r="E5" s="56">
        <v>72.8</v>
      </c>
      <c r="F5" s="43">
        <f>H5-E11</f>
        <v>4.599999999999994</v>
      </c>
      <c r="G5" t="s">
        <v>15</v>
      </c>
      <c r="H5" s="43">
        <v>83.32</v>
      </c>
    </row>
    <row r="6" spans="1:5" ht="12">
      <c r="A6" s="49">
        <v>2000</v>
      </c>
      <c r="B6" s="50"/>
      <c r="C6" s="56"/>
      <c r="D6" s="50"/>
      <c r="E6" s="56"/>
    </row>
    <row r="7" spans="1:5" ht="12">
      <c r="A7" s="66" t="s">
        <v>46</v>
      </c>
      <c r="B7" s="56"/>
      <c r="C7" s="56"/>
      <c r="D7" s="56"/>
      <c r="E7" s="56"/>
    </row>
    <row r="8" spans="1:8" ht="12">
      <c r="A8" s="65">
        <v>1997</v>
      </c>
      <c r="B8" s="56"/>
      <c r="C8" s="56"/>
      <c r="D8" s="56"/>
      <c r="E8" s="56">
        <v>65.8</v>
      </c>
      <c r="F8" s="43">
        <f>H8-E11</f>
        <v>-0.5999999999999943</v>
      </c>
      <c r="G8" t="s">
        <v>15</v>
      </c>
      <c r="H8">
        <v>78.12</v>
      </c>
    </row>
    <row r="9" spans="1:5" ht="12">
      <c r="A9" s="49">
        <v>2000</v>
      </c>
      <c r="B9" s="50"/>
      <c r="C9" s="56"/>
      <c r="D9" s="50"/>
      <c r="E9" s="56"/>
    </row>
    <row r="10" spans="1:5" ht="12">
      <c r="A10" s="66" t="s">
        <v>58</v>
      </c>
      <c r="B10" s="56"/>
      <c r="C10" s="56"/>
      <c r="D10" s="56"/>
      <c r="E10" s="56"/>
    </row>
    <row r="11" spans="1:5" ht="12">
      <c r="A11" s="65">
        <v>1997</v>
      </c>
      <c r="B11" s="56"/>
      <c r="C11" s="56"/>
      <c r="D11" s="56"/>
      <c r="E11" s="56">
        <v>78.72</v>
      </c>
    </row>
    <row r="12" spans="1:5" ht="12">
      <c r="A12" s="49">
        <v>2000</v>
      </c>
      <c r="B12" s="51">
        <v>82.4545</v>
      </c>
      <c r="C12" s="51"/>
      <c r="D12" s="51">
        <v>88.7692</v>
      </c>
      <c r="E12" s="51"/>
    </row>
    <row r="13" spans="1:5" ht="12">
      <c r="A13" s="53"/>
      <c r="B13" s="51"/>
      <c r="C13" s="51"/>
      <c r="D13" s="51"/>
      <c r="E13" s="51"/>
    </row>
    <row r="14" spans="2:5" ht="12">
      <c r="B14" s="48" t="s">
        <v>59</v>
      </c>
      <c r="C14"/>
      <c r="D14"/>
      <c r="E14" s="68" t="s">
        <v>47</v>
      </c>
    </row>
    <row r="15" spans="2:4" ht="12">
      <c r="B15" s="48"/>
      <c r="C15" s="48">
        <v>1997</v>
      </c>
      <c r="D15"/>
    </row>
    <row r="16" spans="1:5" ht="12">
      <c r="A16" t="s">
        <v>15</v>
      </c>
      <c r="B16" s="55" t="s">
        <v>60</v>
      </c>
      <c r="C16"/>
      <c r="D16"/>
      <c r="E16" s="43" t="s">
        <v>62</v>
      </c>
    </row>
    <row r="17" ht="12">
      <c r="C17" s="52">
        <v>2000</v>
      </c>
    </row>
    <row r="18" spans="1:5" ht="12">
      <c r="A18" t="s">
        <v>12</v>
      </c>
      <c r="B18" s="54" t="s">
        <v>61</v>
      </c>
      <c r="E18" s="43" t="s">
        <v>63</v>
      </c>
    </row>
    <row r="19" spans="1:5" ht="12">
      <c r="A19" t="s">
        <v>14</v>
      </c>
      <c r="B19" s="43" t="s">
        <v>48</v>
      </c>
      <c r="E19" s="43" t="s">
        <v>63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Fry</dc:creator>
  <cp:keywords/>
  <dc:description/>
  <cp:lastModifiedBy>Gene Fry</cp:lastModifiedBy>
  <dcterms:created xsi:type="dcterms:W3CDTF">2013-07-10T01:30:58Z</dcterms:created>
  <dcterms:modified xsi:type="dcterms:W3CDTF">2016-03-03T00:06:39Z</dcterms:modified>
  <cp:category/>
  <cp:version/>
  <cp:contentType/>
  <cp:contentStatus/>
</cp:coreProperties>
</file>